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uhka.abe\Downloads\"/>
    </mc:Choice>
  </mc:AlternateContent>
  <xr:revisionPtr revIDLastSave="0" documentId="13_ncr:1_{187326BF-098F-44D3-A71C-AA61C1AFC882}" xr6:coauthVersionLast="47" xr6:coauthVersionMax="47" xr10:uidLastSave="{00000000-0000-0000-0000-000000000000}"/>
  <bookViews>
    <workbookView xWindow="-110" yWindow="-110" windowWidth="19420" windowHeight="10300" xr2:uid="{74AE8CC9-66AA-46F5-BDA4-4EF5251B44B4}"/>
  </bookViews>
  <sheets>
    <sheet name="KPI-月間業績" sheetId="1" r:id="rId1"/>
    <sheet name="売上" sheetId="3" r:id="rId2"/>
    <sheet name="CAN" sheetId="4" r:id="rId3"/>
    <sheet name="JOB" sheetId="5" r:id="rId4"/>
    <sheet name="選考プロセス" sheetId="2" r:id="rId5"/>
  </sheets>
  <definedNames>
    <definedName name="_xlnm._FilterDatabase" localSheetId="1" hidden="1">売上!$A$1:$G$15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0" i="1" l="1"/>
  <c r="Q20" i="1"/>
  <c r="R20" i="1"/>
  <c r="P21" i="1"/>
  <c r="Q21" i="1"/>
  <c r="R21" i="1"/>
  <c r="P22" i="1"/>
  <c r="Q22" i="1"/>
  <c r="R22" i="1"/>
  <c r="P23" i="1"/>
  <c r="Q23" i="1"/>
  <c r="R23" i="1"/>
  <c r="P24" i="1"/>
  <c r="Q24" i="1"/>
  <c r="R24" i="1"/>
  <c r="Q19" i="1"/>
  <c r="R19" i="1"/>
  <c r="P19" i="1"/>
  <c r="AJ24" i="1"/>
  <c r="AJ23" i="1"/>
  <c r="AJ22" i="1"/>
  <c r="AJ13" i="1" s="1"/>
  <c r="AJ21" i="1"/>
  <c r="AJ20" i="1"/>
  <c r="AJ19" i="1"/>
  <c r="AJ12" i="1" s="1"/>
  <c r="I24" i="1"/>
  <c r="I23" i="1"/>
  <c r="I22" i="1"/>
  <c r="I21" i="1"/>
  <c r="I20" i="1"/>
  <c r="I19" i="1"/>
  <c r="H24" i="1"/>
  <c r="H23" i="1"/>
  <c r="H22" i="1"/>
  <c r="H21" i="1"/>
  <c r="H20" i="1"/>
  <c r="H19" i="1"/>
  <c r="G20" i="1"/>
  <c r="G21" i="1"/>
  <c r="G22" i="1"/>
  <c r="G23" i="1"/>
  <c r="G24" i="1"/>
  <c r="G19" i="1"/>
  <c r="AI24" i="1"/>
  <c r="AI23" i="1"/>
  <c r="AI22" i="1"/>
  <c r="AI13" i="1" s="1"/>
  <c r="AI21" i="1"/>
  <c r="AI20" i="1"/>
  <c r="AI19" i="1"/>
  <c r="AI12" i="1" s="1"/>
  <c r="AH24" i="1"/>
  <c r="AH23" i="1"/>
  <c r="AH22" i="1"/>
  <c r="AH13" i="1" s="1"/>
  <c r="AH21" i="1"/>
  <c r="AH20" i="1"/>
  <c r="AH19" i="1"/>
  <c r="AA19" i="1"/>
  <c r="AJ11" i="1" l="1"/>
  <c r="AI11" i="1"/>
  <c r="I13" i="1"/>
  <c r="AH12" i="1"/>
  <c r="AH11" i="1" s="1"/>
  <c r="I12" i="1"/>
  <c r="H12" i="1"/>
  <c r="H13" i="1"/>
  <c r="I11" i="1" l="1"/>
  <c r="H11" i="1"/>
  <c r="G12" i="1" l="1"/>
  <c r="J20" i="1"/>
  <c r="G13" i="1" l="1"/>
  <c r="G11" i="1" s="1"/>
  <c r="J19" i="1"/>
  <c r="F5" i="1"/>
  <c r="J24" i="1"/>
  <c r="J23" i="1"/>
  <c r="J22" i="1"/>
  <c r="J21" i="1"/>
  <c r="D23" i="1"/>
  <c r="D22" i="1"/>
  <c r="D21" i="1"/>
  <c r="M19" i="1"/>
  <c r="L19" i="1"/>
  <c r="K19" i="1"/>
  <c r="AE19" i="1" l="1"/>
  <c r="AF21" i="1"/>
  <c r="AE20" i="1"/>
  <c r="E19" i="1"/>
  <c r="AF24" i="1"/>
  <c r="AF23" i="1"/>
  <c r="AF22" i="1"/>
  <c r="AE23" i="1"/>
  <c r="AF20" i="1"/>
  <c r="AG20" i="1" s="1"/>
  <c r="AE22" i="1"/>
  <c r="AE13" i="1" s="1"/>
  <c r="AF19" i="1"/>
  <c r="AE21" i="1"/>
  <c r="AE24" i="1"/>
  <c r="D19" i="1"/>
  <c r="E20" i="1"/>
  <c r="E22" i="1"/>
  <c r="E24" i="1"/>
  <c r="D20" i="1"/>
  <c r="E23" i="1"/>
  <c r="F23" i="1" s="1"/>
  <c r="E21" i="1"/>
  <c r="F21" i="1" s="1"/>
  <c r="F22" i="1"/>
  <c r="M20" i="1"/>
  <c r="K20" i="1"/>
  <c r="L20" i="1"/>
  <c r="N20" i="1"/>
  <c r="O20" i="1"/>
  <c r="K21" i="1"/>
  <c r="L21" i="1"/>
  <c r="N21" i="1"/>
  <c r="O21" i="1"/>
  <c r="K22" i="1"/>
  <c r="L22" i="1"/>
  <c r="N22" i="1"/>
  <c r="O22" i="1"/>
  <c r="K23" i="1"/>
  <c r="L23" i="1"/>
  <c r="N23" i="1"/>
  <c r="O23" i="1"/>
  <c r="K24" i="1"/>
  <c r="L24" i="1"/>
  <c r="N24" i="1"/>
  <c r="O24" i="1"/>
  <c r="N19" i="1"/>
  <c r="N12" i="1" s="1"/>
  <c r="O19" i="1"/>
  <c r="O12" i="1" s="1"/>
  <c r="S19" i="1"/>
  <c r="D24" i="1"/>
  <c r="F24" i="1" s="1"/>
  <c r="T19" i="1"/>
  <c r="AD24" i="1"/>
  <c r="AC24" i="1"/>
  <c r="AB24" i="1"/>
  <c r="AA24" i="1"/>
  <c r="Z24" i="1"/>
  <c r="Y24" i="1"/>
  <c r="X24" i="1"/>
  <c r="W24" i="1"/>
  <c r="V24" i="1"/>
  <c r="U24" i="1"/>
  <c r="T24" i="1"/>
  <c r="S24" i="1"/>
  <c r="AD23" i="1"/>
  <c r="AC23" i="1"/>
  <c r="AB23" i="1"/>
  <c r="AA23" i="1"/>
  <c r="Z23" i="1"/>
  <c r="Y23" i="1"/>
  <c r="X23" i="1"/>
  <c r="W23" i="1"/>
  <c r="V23" i="1"/>
  <c r="U23" i="1"/>
  <c r="T23" i="1"/>
  <c r="S23" i="1"/>
  <c r="AD22" i="1"/>
  <c r="AD13" i="1" s="1"/>
  <c r="AC22" i="1"/>
  <c r="AC13" i="1" s="1"/>
  <c r="AB22" i="1"/>
  <c r="AB13" i="1" s="1"/>
  <c r="AA22" i="1"/>
  <c r="AA13" i="1" s="1"/>
  <c r="Z22" i="1"/>
  <c r="Z13" i="1" s="1"/>
  <c r="Y22" i="1"/>
  <c r="X22" i="1"/>
  <c r="X13" i="1" s="1"/>
  <c r="W22" i="1"/>
  <c r="W13" i="1" s="1"/>
  <c r="V22" i="1"/>
  <c r="V13" i="1" s="1"/>
  <c r="U22" i="1"/>
  <c r="U13" i="1" s="1"/>
  <c r="T22" i="1"/>
  <c r="T13" i="1" s="1"/>
  <c r="S22" i="1"/>
  <c r="S13" i="1" s="1"/>
  <c r="AD21" i="1"/>
  <c r="AC21" i="1"/>
  <c r="AB21" i="1"/>
  <c r="AA21" i="1"/>
  <c r="Z21" i="1"/>
  <c r="Y21" i="1"/>
  <c r="X21" i="1"/>
  <c r="W21" i="1"/>
  <c r="V21" i="1"/>
  <c r="U21" i="1"/>
  <c r="T21" i="1"/>
  <c r="S21" i="1"/>
  <c r="AD20" i="1"/>
  <c r="AC20" i="1"/>
  <c r="AB20" i="1"/>
  <c r="AA20" i="1"/>
  <c r="Z20" i="1"/>
  <c r="Y20" i="1"/>
  <c r="X20" i="1"/>
  <c r="W20" i="1"/>
  <c r="V20" i="1"/>
  <c r="U20" i="1"/>
  <c r="T20" i="1"/>
  <c r="S20" i="1"/>
  <c r="U19" i="1"/>
  <c r="V19" i="1"/>
  <c r="W19" i="1"/>
  <c r="W12" i="1" s="1"/>
  <c r="X19" i="1"/>
  <c r="X12" i="1" s="1"/>
  <c r="Y19" i="1"/>
  <c r="Y12" i="1" s="1"/>
  <c r="Z19" i="1"/>
  <c r="Z12" i="1" s="1"/>
  <c r="AA12" i="1"/>
  <c r="AB19" i="1"/>
  <c r="AB12" i="1" s="1"/>
  <c r="AC19" i="1"/>
  <c r="AC12" i="1" s="1"/>
  <c r="AD19" i="1"/>
  <c r="D12" i="1" l="1"/>
  <c r="AG23" i="1"/>
  <c r="AG24" i="1"/>
  <c r="F19" i="1"/>
  <c r="AF12" i="1"/>
  <c r="AF11" i="1" s="1"/>
  <c r="AG19" i="1"/>
  <c r="AG21" i="1"/>
  <c r="AE12" i="1"/>
  <c r="AE11" i="1" s="1"/>
  <c r="AD12" i="1"/>
  <c r="AD11" i="1" s="1"/>
  <c r="Y13" i="1"/>
  <c r="F20" i="1"/>
  <c r="AF13" i="1"/>
  <c r="AG22" i="1"/>
  <c r="AG13" i="1" s="1"/>
  <c r="U12" i="1"/>
  <c r="U11" i="1" s="1"/>
  <c r="P13" i="1"/>
  <c r="D13" i="1"/>
  <c r="V12" i="1"/>
  <c r="V11" i="1" s="1"/>
  <c r="E12" i="1"/>
  <c r="F12" i="1" s="1"/>
  <c r="K12" i="1"/>
  <c r="Q12" i="1"/>
  <c r="L13" i="1"/>
  <c r="J12" i="1"/>
  <c r="T12" i="1"/>
  <c r="T11" i="1" s="1"/>
  <c r="S12" i="1"/>
  <c r="S11" i="1" s="1"/>
  <c r="K13" i="1"/>
  <c r="P12" i="1"/>
  <c r="R12" i="1"/>
  <c r="R13" i="1"/>
  <c r="R11" i="1" s="1"/>
  <c r="E13" i="1"/>
  <c r="O13" i="1"/>
  <c r="O11" i="1" s="1"/>
  <c r="J13" i="1"/>
  <c r="L12" i="1"/>
  <c r="L11" i="1" s="1"/>
  <c r="Q13" i="1"/>
  <c r="N13" i="1"/>
  <c r="N11" i="1" s="1"/>
  <c r="AC11" i="1"/>
  <c r="AB11" i="1"/>
  <c r="AA11" i="1"/>
  <c r="Z11" i="1"/>
  <c r="Y11" i="1"/>
  <c r="X11" i="1"/>
  <c r="W11" i="1"/>
  <c r="M23" i="1"/>
  <c r="M21" i="1"/>
  <c r="M24" i="1"/>
  <c r="M22" i="1"/>
  <c r="AG12" i="1" l="1"/>
  <c r="AG11" i="1"/>
  <c r="P11" i="1"/>
  <c r="F13" i="1"/>
  <c r="Q11" i="1"/>
  <c r="M13" i="1"/>
  <c r="K11" i="1"/>
  <c r="J11" i="1"/>
  <c r="E11" i="1"/>
  <c r="D11" i="1"/>
  <c r="M12" i="1"/>
  <c r="F11" i="1" l="1"/>
  <c r="M11" i="1"/>
</calcChain>
</file>

<file path=xl/sharedStrings.xml><?xml version="1.0" encoding="utf-8"?>
<sst xmlns="http://schemas.openxmlformats.org/spreadsheetml/2006/main" count="260" uniqueCount="87">
  <si>
    <t>集計期間</t>
    <phoneticPr fontId="1"/>
  </si>
  <si>
    <t>～</t>
    <phoneticPr fontId="1"/>
  </si>
  <si>
    <t>集計ルール</t>
    <rPh sb="0" eb="2">
      <t>シュウケイ</t>
    </rPh>
    <phoneticPr fontId="1"/>
  </si>
  <si>
    <t>営業担当：</t>
    <rPh sb="0" eb="2">
      <t>エイギョウ</t>
    </rPh>
    <rPh sb="2" eb="4">
      <t>タントウ</t>
    </rPh>
    <phoneticPr fontId="1"/>
  </si>
  <si>
    <t>業績×</t>
    <rPh sb="0" eb="2">
      <t>ギョウセキ</t>
    </rPh>
    <phoneticPr fontId="1"/>
  </si>
  <si>
    <t>紹介（入社）</t>
    <rPh sb="0" eb="2">
      <t>ショウカイ</t>
    </rPh>
    <rPh sb="3" eb="5">
      <t>ニュウシャ</t>
    </rPh>
    <phoneticPr fontId="1"/>
  </si>
  <si>
    <t>部署名</t>
    <rPh sb="0" eb="2">
      <t>ブショ</t>
    </rPh>
    <rPh sb="2" eb="3">
      <t>メイ</t>
    </rPh>
    <phoneticPr fontId="1"/>
  </si>
  <si>
    <t>担当名</t>
    <rPh sb="0" eb="2">
      <t>タントウ</t>
    </rPh>
    <rPh sb="2" eb="3">
      <t>メイ</t>
    </rPh>
    <phoneticPr fontId="1"/>
  </si>
  <si>
    <t>当月入社(人)</t>
    <rPh sb="0" eb="2">
      <t>トウゲツ</t>
    </rPh>
    <rPh sb="2" eb="4">
      <t>ニュウシャ</t>
    </rPh>
    <rPh sb="5" eb="6">
      <t>ニン</t>
    </rPh>
    <phoneticPr fontId="1"/>
  </si>
  <si>
    <t>当月売上(円)</t>
    <rPh sb="0" eb="2">
      <t>トウゲツ</t>
    </rPh>
    <rPh sb="2" eb="4">
      <t>ウリアゲ</t>
    </rPh>
    <rPh sb="5" eb="6">
      <t>エン</t>
    </rPh>
    <phoneticPr fontId="1"/>
  </si>
  <si>
    <t>平均単価(円)</t>
    <rPh sb="0" eb="2">
      <t>ヘイキン</t>
    </rPh>
    <rPh sb="2" eb="4">
      <t>タンカ</t>
    </rPh>
    <rPh sb="5" eb="6">
      <t>エン</t>
    </rPh>
    <phoneticPr fontId="1"/>
  </si>
  <si>
    <t>※全社合計について：下段の部署別の集計結果から、各部署名の実績数をエクセルのSUM関数で集計した結果を表示します</t>
    <rPh sb="1" eb="3">
      <t>ゼンシャ</t>
    </rPh>
    <rPh sb="3" eb="5">
      <t>ゴウケイ</t>
    </rPh>
    <rPh sb="24" eb="25">
      <t>カク</t>
    </rPh>
    <phoneticPr fontId="1"/>
  </si>
  <si>
    <t>CAN担当：</t>
    <rPh sb="3" eb="5">
      <t>タントウ</t>
    </rPh>
    <phoneticPr fontId="1"/>
  </si>
  <si>
    <t>東京</t>
    <rPh sb="0" eb="2">
      <t>トウキョウ</t>
    </rPh>
    <phoneticPr fontId="1"/>
  </si>
  <si>
    <t>B</t>
    <phoneticPr fontId="1"/>
  </si>
  <si>
    <t>C</t>
    <phoneticPr fontId="1"/>
  </si>
  <si>
    <t>大阪</t>
    <rPh sb="0" eb="2">
      <t>オオサカ</t>
    </rPh>
    <phoneticPr fontId="1"/>
  </si>
  <si>
    <t>D</t>
    <phoneticPr fontId="1"/>
  </si>
  <si>
    <t>E</t>
    <phoneticPr fontId="1"/>
  </si>
  <si>
    <t>F</t>
    <phoneticPr fontId="1"/>
  </si>
  <si>
    <t>部署名</t>
    <rPh sb="0" eb="2">
      <t>ブショ</t>
    </rPh>
    <rPh sb="2" eb="3">
      <t>メイ</t>
    </rPh>
    <phoneticPr fontId="1"/>
  </si>
  <si>
    <t>全社</t>
    <rPh sb="0" eb="2">
      <t>ゼンシャ</t>
    </rPh>
    <phoneticPr fontId="1"/>
  </si>
  <si>
    <t>CAN</t>
    <phoneticPr fontId="1"/>
  </si>
  <si>
    <t>仮エントリー</t>
    <rPh sb="0" eb="1">
      <t>カリ</t>
    </rPh>
    <phoneticPr fontId="1"/>
  </si>
  <si>
    <t>エントリー</t>
    <phoneticPr fontId="1"/>
  </si>
  <si>
    <t>面談</t>
    <rPh sb="0" eb="2">
      <t>メンダン</t>
    </rPh>
    <phoneticPr fontId="1"/>
  </si>
  <si>
    <t>open</t>
    <phoneticPr fontId="1"/>
  </si>
  <si>
    <t>close</t>
    <phoneticPr fontId="1"/>
  </si>
  <si>
    <t>個人所法削除依頼</t>
    <rPh sb="0" eb="2">
      <t>コジン</t>
    </rPh>
    <rPh sb="2" eb="3">
      <t>ジョ</t>
    </rPh>
    <rPh sb="3" eb="4">
      <t>ホウ</t>
    </rPh>
    <rPh sb="4" eb="6">
      <t>サクジョ</t>
    </rPh>
    <rPh sb="6" eb="8">
      <t>イライ</t>
    </rPh>
    <phoneticPr fontId="1"/>
  </si>
  <si>
    <t>JOB</t>
    <phoneticPr fontId="1"/>
  </si>
  <si>
    <t>求人情報作成中</t>
    <rPh sb="0" eb="2">
      <t>キュウジン</t>
    </rPh>
    <rPh sb="2" eb="4">
      <t>ジョウホウ</t>
    </rPh>
    <rPh sb="4" eb="6">
      <t>サクセイ</t>
    </rPh>
    <rPh sb="6" eb="7">
      <t>チュウ</t>
    </rPh>
    <phoneticPr fontId="1"/>
  </si>
  <si>
    <t>選考プロセス</t>
    <rPh sb="0" eb="2">
      <t>センコウ</t>
    </rPh>
    <phoneticPr fontId="1"/>
  </si>
  <si>
    <t>仮マッチング</t>
    <rPh sb="0" eb="1">
      <t>カリ</t>
    </rPh>
    <phoneticPr fontId="1"/>
  </si>
  <si>
    <t>JOB打診</t>
    <phoneticPr fontId="1"/>
  </si>
  <si>
    <t>応募承諾</t>
    <rPh sb="0" eb="2">
      <t>オウボ</t>
    </rPh>
    <rPh sb="2" eb="4">
      <t>ショウダク</t>
    </rPh>
    <phoneticPr fontId="1"/>
  </si>
  <si>
    <t>書類推薦</t>
    <phoneticPr fontId="1"/>
  </si>
  <si>
    <t>面接(一次)</t>
    <phoneticPr fontId="1"/>
  </si>
  <si>
    <t>面接(二次以降)</t>
    <phoneticPr fontId="1"/>
  </si>
  <si>
    <t>内定</t>
  </si>
  <si>
    <t>内定</t>
    <rPh sb="0" eb="2">
      <t>ナイテイ</t>
    </rPh>
    <phoneticPr fontId="1"/>
  </si>
  <si>
    <t>内定承諾</t>
    <rPh sb="0" eb="2">
      <t>ナイテイ</t>
    </rPh>
    <rPh sb="2" eb="4">
      <t>ショウダク</t>
    </rPh>
    <phoneticPr fontId="1"/>
  </si>
  <si>
    <t>入社日決定</t>
    <rPh sb="0" eb="3">
      <t>ニュウシャビ</t>
    </rPh>
    <rPh sb="3" eb="5">
      <t>ケッテイ</t>
    </rPh>
    <phoneticPr fontId="1"/>
  </si>
  <si>
    <t>入社</t>
    <rPh sb="0" eb="2">
      <t>ニュウシャ</t>
    </rPh>
    <phoneticPr fontId="1"/>
  </si>
  <si>
    <t>就業継続確認</t>
    <phoneticPr fontId="1"/>
  </si>
  <si>
    <t>リファンド退職</t>
    <phoneticPr fontId="1"/>
  </si>
  <si>
    <t>選考プロセス ID(選考プロセス)</t>
  </si>
  <si>
    <t>選考プロセス(選考プロセス)</t>
  </si>
  <si>
    <t>選考プロセス日付(選考プロセス)</t>
  </si>
  <si>
    <t>仮マッチング</t>
    <rPh sb="0" eb="1">
      <t>カリ</t>
    </rPh>
    <phoneticPr fontId="1"/>
  </si>
  <si>
    <t>リファンド退職</t>
    <rPh sb="5" eb="7">
      <t>タイショク</t>
    </rPh>
    <phoneticPr fontId="1"/>
  </si>
  <si>
    <t>売上金額[円](売上)</t>
  </si>
  <si>
    <t>売上日付(売上)</t>
  </si>
  <si>
    <t>JOBの所有者(JOB)</t>
  </si>
  <si>
    <t>レジュメの所有者(レジュメ)</t>
  </si>
  <si>
    <t>A</t>
    <phoneticPr fontId="1"/>
  </si>
  <si>
    <t>A</t>
    <phoneticPr fontId="3"/>
  </si>
  <si>
    <t>入社日(売上)</t>
    <rPh sb="0" eb="3">
      <t>ニュウシャビ</t>
    </rPh>
    <phoneticPr fontId="1"/>
  </si>
  <si>
    <t>レジュメ ID(レジュメ)</t>
  </si>
  <si>
    <t>フェーズ(レジュメ)</t>
  </si>
  <si>
    <t>フェーズ日付(レジュメ)</t>
  </si>
  <si>
    <t>面談</t>
  </si>
  <si>
    <t>JOB ID(JOB)</t>
  </si>
  <si>
    <t>フェーズ(JOB)</t>
  </si>
  <si>
    <t>フェーズ日付(JOB)</t>
  </si>
  <si>
    <t>open</t>
  </si>
  <si>
    <t>平均手数料率(%)</t>
    <rPh sb="0" eb="2">
      <t>ヘイキン</t>
    </rPh>
    <rPh sb="2" eb="5">
      <t>テスウリョウ</t>
    </rPh>
    <rPh sb="4" eb="5">
      <t>リョウ</t>
    </rPh>
    <rPh sb="5" eb="6">
      <t>リツ</t>
    </rPh>
    <phoneticPr fontId="1"/>
  </si>
  <si>
    <t>リファンド退職(人)</t>
    <rPh sb="5" eb="7">
      <t>タイショク</t>
    </rPh>
    <rPh sb="8" eb="9">
      <t>ヒト</t>
    </rPh>
    <phoneticPr fontId="1"/>
  </si>
  <si>
    <t>返金額(円)</t>
    <rPh sb="0" eb="2">
      <t>ヘンキン</t>
    </rPh>
    <rPh sb="2" eb="3">
      <t>ガク</t>
    </rPh>
    <rPh sb="4" eb="5">
      <t>エン</t>
    </rPh>
    <phoneticPr fontId="1"/>
  </si>
  <si>
    <t>当月決定(人)</t>
    <rPh sb="0" eb="2">
      <t>トウゲツ</t>
    </rPh>
    <rPh sb="2" eb="4">
      <t>ケッテイ</t>
    </rPh>
    <rPh sb="5" eb="6">
      <t>ニン</t>
    </rPh>
    <phoneticPr fontId="1"/>
  </si>
  <si>
    <t>当月決定売上(円)</t>
    <rPh sb="0" eb="2">
      <t>トウゲツ</t>
    </rPh>
    <rPh sb="2" eb="4">
      <t>ケッテイ</t>
    </rPh>
    <rPh sb="4" eb="6">
      <t>ウリアゲ</t>
    </rPh>
    <rPh sb="7" eb="8">
      <t>エン</t>
    </rPh>
    <phoneticPr fontId="1"/>
  </si>
  <si>
    <t>平均手数料率(%)</t>
    <rPh sb="0" eb="2">
      <t>ヘイキン</t>
    </rPh>
    <rPh sb="2" eb="5">
      <t>テスウリョウ</t>
    </rPh>
    <rPh sb="5" eb="6">
      <t>リツ</t>
    </rPh>
    <phoneticPr fontId="1"/>
  </si>
  <si>
    <t>当月退職決定(人)</t>
    <rPh sb="0" eb="2">
      <t>トウゲツ</t>
    </rPh>
    <rPh sb="2" eb="4">
      <t>タイショク</t>
    </rPh>
    <rPh sb="4" eb="6">
      <t>ケッテイ</t>
    </rPh>
    <rPh sb="7" eb="8">
      <t>ニン</t>
    </rPh>
    <phoneticPr fontId="1"/>
  </si>
  <si>
    <t>当月返金決定額(円)</t>
    <rPh sb="0" eb="2">
      <t>トウゲツ</t>
    </rPh>
    <rPh sb="2" eb="4">
      <t>ヘンキン</t>
    </rPh>
    <rPh sb="4" eb="6">
      <t>ケッテイ</t>
    </rPh>
    <rPh sb="6" eb="7">
      <t>ガク</t>
    </rPh>
    <rPh sb="8" eb="9">
      <t>エン</t>
    </rPh>
    <phoneticPr fontId="1"/>
  </si>
  <si>
    <t>自分が求人担当している案件の当月入社した金額の割合</t>
    <rPh sb="0" eb="2">
      <t>ジブン</t>
    </rPh>
    <rPh sb="3" eb="5">
      <t>キュウジン</t>
    </rPh>
    <rPh sb="5" eb="7">
      <t>タントウ</t>
    </rPh>
    <rPh sb="11" eb="13">
      <t>アンケン</t>
    </rPh>
    <rPh sb="14" eb="16">
      <t>トウゲツ</t>
    </rPh>
    <rPh sb="16" eb="18">
      <t>ニュウシャ</t>
    </rPh>
    <rPh sb="20" eb="22">
      <t>キンガク</t>
    </rPh>
    <rPh sb="23" eb="25">
      <t>ワリアイ</t>
    </rPh>
    <phoneticPr fontId="1"/>
  </si>
  <si>
    <t>0.5、0.5</t>
  </si>
  <si>
    <t>紹介料率[%](売上)</t>
    <phoneticPr fontId="1"/>
  </si>
  <si>
    <t>当月のリファンド退職決定</t>
    <rPh sb="0" eb="2">
      <t>トウゲツ</t>
    </rPh>
    <rPh sb="8" eb="10">
      <t>タイショク</t>
    </rPh>
    <rPh sb="10" eb="12">
      <t>ケッテイ</t>
    </rPh>
    <phoneticPr fontId="1"/>
  </si>
  <si>
    <t>当月の入社決定</t>
    <rPh sb="0" eb="2">
      <t>トウゲツ</t>
    </rPh>
    <rPh sb="3" eb="5">
      <t>ニュウシャ</t>
    </rPh>
    <rPh sb="5" eb="7">
      <t>ケッテイ</t>
    </rPh>
    <phoneticPr fontId="1"/>
  </si>
  <si>
    <t>売上 ID(売上)</t>
    <phoneticPr fontId="1"/>
  </si>
  <si>
    <t>■KPI-月間業績（売上・成約）</t>
    <rPh sb="5" eb="7">
      <t>ゲッカン</t>
    </rPh>
    <rPh sb="7" eb="9">
      <t>ギョウセキ</t>
    </rPh>
    <rPh sb="10" eb="12">
      <t>ウリアゲ</t>
    </rPh>
    <rPh sb="13" eb="15">
      <t>セイヤク</t>
    </rPh>
    <phoneticPr fontId="1"/>
  </si>
  <si>
    <t>選考プロセスの所有者(選考プロセス)</t>
    <phoneticPr fontId="1"/>
  </si>
  <si>
    <t>返金日(選考プロセス)</t>
    <rPh sb="0" eb="2">
      <t>ヘンキン</t>
    </rPh>
    <rPh sb="2" eb="3">
      <t>ビ</t>
    </rPh>
    <rPh sb="4" eb="6">
      <t>センコウ</t>
    </rPh>
    <phoneticPr fontId="1"/>
  </si>
  <si>
    <t>JOBの所有者(選考プロセス)</t>
    <phoneticPr fontId="1"/>
  </si>
  <si>
    <t>レジュメの所有者(選考プロセス)</t>
    <phoneticPr fontId="1"/>
  </si>
  <si>
    <t>返金[円](選考プロセス)</t>
    <rPh sb="0" eb="2">
      <t>ヘンキン</t>
    </rPh>
    <rPh sb="3" eb="4">
      <t>エン</t>
    </rPh>
    <rPh sb="6" eb="8">
      <t>センコウ</t>
    </rPh>
    <phoneticPr fontId="1"/>
  </si>
  <si>
    <t>料率[%](選考プロセス)</t>
    <phoneticPr fontId="1"/>
  </si>
  <si>
    <t>売上金額(見込み) [万円](選考プロセス)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</si>
</sst>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);[Red]\(0.0\)"/>
    <numFmt numFmtId="177" formatCode="0.0"/>
    <numFmt numFmtId="178" formatCode="0_);[Red]\(0\)"/>
    <numFmt numFmtId="179" formatCode="#,##0.0;[Red]\-#,##0.0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</font>
    <font>
      <b/>
      <sz val="11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8"/>
      <color rgb="FFFF000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4" fillId="0" borderId="0" xfId="0" applyFont="1">
      <alignment vertical="center"/>
    </xf>
    <xf numFmtId="14" fontId="5" fillId="0" borderId="0" xfId="0" applyNumberFormat="1" applyFont="1">
      <alignment vertical="center"/>
    </xf>
    <xf numFmtId="14" fontId="5" fillId="0" borderId="0" xfId="0" applyNumberFormat="1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right" vertical="center"/>
    </xf>
    <xf numFmtId="176" fontId="5" fillId="0" borderId="1" xfId="0" applyNumberFormat="1" applyFont="1" applyBorder="1" applyAlignment="1">
      <alignment horizontal="center" vertical="center" shrinkToFit="1"/>
    </xf>
    <xf numFmtId="9" fontId="0" fillId="0" borderId="0" xfId="2" applyFont="1" applyAlignment="1">
      <alignment horizontal="center" vertical="center"/>
    </xf>
    <xf numFmtId="0" fontId="7" fillId="0" borderId="0" xfId="0" applyFont="1" applyAlignment="1">
      <alignment vertical="center" shrinkToFit="1"/>
    </xf>
    <xf numFmtId="0" fontId="9" fillId="0" borderId="0" xfId="0" applyFont="1">
      <alignment vertical="center"/>
    </xf>
    <xf numFmtId="0" fontId="0" fillId="0" borderId="0" xfId="0" applyAlignment="1">
      <alignment vertical="center" shrinkToFit="1"/>
    </xf>
    <xf numFmtId="9" fontId="0" fillId="0" borderId="0" xfId="2" applyFont="1" applyAlignment="1">
      <alignment horizontal="center" vertical="center" shrinkToFit="1"/>
    </xf>
    <xf numFmtId="177" fontId="10" fillId="0" borderId="0" xfId="0" applyNumberFormat="1" applyFont="1" applyAlignment="1">
      <alignment vertical="center" shrinkToFit="1"/>
    </xf>
    <xf numFmtId="38" fontId="10" fillId="0" borderId="0" xfId="1" applyFont="1" applyAlignment="1">
      <alignment vertical="center" shrinkToFit="1"/>
    </xf>
    <xf numFmtId="0" fontId="7" fillId="0" borderId="5" xfId="0" applyFont="1" applyBorder="1" applyAlignment="1">
      <alignment vertical="center" shrinkToFit="1"/>
    </xf>
    <xf numFmtId="0" fontId="10" fillId="0" borderId="5" xfId="0" applyFont="1" applyBorder="1" applyAlignment="1">
      <alignment vertical="center" shrinkToFit="1"/>
    </xf>
    <xf numFmtId="0" fontId="0" fillId="2" borderId="5" xfId="0" applyFill="1" applyBorder="1" applyAlignment="1">
      <alignment vertical="center" shrinkToFit="1"/>
    </xf>
    <xf numFmtId="9" fontId="0" fillId="0" borderId="0" xfId="2" applyFont="1" applyFill="1" applyAlignment="1">
      <alignment horizontal="center" vertical="center"/>
    </xf>
    <xf numFmtId="0" fontId="0" fillId="0" borderId="5" xfId="0" applyBorder="1">
      <alignment vertical="center"/>
    </xf>
    <xf numFmtId="38" fontId="4" fillId="0" borderId="5" xfId="1" applyFont="1" applyBorder="1" applyAlignment="1">
      <alignment vertical="center" shrinkToFit="1"/>
    </xf>
    <xf numFmtId="177" fontId="10" fillId="0" borderId="5" xfId="0" applyNumberFormat="1" applyFont="1" applyBorder="1" applyAlignment="1">
      <alignment vertical="center" shrinkToFit="1"/>
    </xf>
    <xf numFmtId="38" fontId="10" fillId="0" borderId="5" xfId="1" applyFont="1" applyBorder="1" applyAlignment="1">
      <alignment vertical="center" shrinkToFit="1"/>
    </xf>
    <xf numFmtId="9" fontId="0" fillId="2" borderId="6" xfId="2" applyFont="1" applyFill="1" applyBorder="1">
      <alignment vertical="center"/>
    </xf>
    <xf numFmtId="9" fontId="0" fillId="2" borderId="7" xfId="2" applyFont="1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8" fillId="2" borderId="2" xfId="0" applyFont="1" applyFill="1" applyBorder="1" applyAlignment="1">
      <alignment vertical="center" shrinkToFit="1"/>
    </xf>
    <xf numFmtId="0" fontId="8" fillId="2" borderId="4" xfId="0" applyFont="1" applyFill="1" applyBorder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0" fontId="7" fillId="0" borderId="4" xfId="0" applyFont="1" applyBorder="1" applyAlignment="1">
      <alignment vertical="center" shrinkToFit="1"/>
    </xf>
    <xf numFmtId="22" fontId="0" fillId="0" borderId="0" xfId="0" applyNumberFormat="1">
      <alignment vertical="center"/>
    </xf>
    <xf numFmtId="14" fontId="0" fillId="0" borderId="0" xfId="0" applyNumberFormat="1">
      <alignment vertical="center"/>
    </xf>
    <xf numFmtId="0" fontId="0" fillId="4" borderId="5" xfId="0" applyFill="1" applyBorder="1" applyAlignment="1">
      <alignment vertical="center" shrinkToFit="1"/>
    </xf>
    <xf numFmtId="14" fontId="5" fillId="0" borderId="1" xfId="0" applyNumberFormat="1" applyFont="1" applyBorder="1" applyAlignment="1">
      <alignment horizontal="center" vertical="center" shrinkToFit="1"/>
    </xf>
    <xf numFmtId="0" fontId="8" fillId="5" borderId="4" xfId="0" applyFont="1" applyFill="1" applyBorder="1" applyAlignment="1">
      <alignment vertical="center" shrinkToFit="1"/>
    </xf>
    <xf numFmtId="38" fontId="4" fillId="5" borderId="5" xfId="1" applyFont="1" applyFill="1" applyBorder="1" applyAlignment="1">
      <alignment vertical="center" shrinkToFit="1"/>
    </xf>
    <xf numFmtId="0" fontId="8" fillId="5" borderId="2" xfId="0" applyFont="1" applyFill="1" applyBorder="1" applyAlignment="1">
      <alignment vertical="center" shrinkToFit="1"/>
    </xf>
    <xf numFmtId="178" fontId="4" fillId="0" borderId="5" xfId="0" applyNumberFormat="1" applyFont="1" applyBorder="1" applyAlignment="1">
      <alignment vertical="center" shrinkToFit="1"/>
    </xf>
    <xf numFmtId="176" fontId="4" fillId="5" borderId="5" xfId="0" applyNumberFormat="1" applyFont="1" applyFill="1" applyBorder="1" applyAlignment="1">
      <alignment vertical="center" shrinkToFit="1"/>
    </xf>
    <xf numFmtId="176" fontId="4" fillId="0" borderId="5" xfId="0" applyNumberFormat="1" applyFont="1" applyBorder="1" applyAlignment="1">
      <alignment vertical="center" shrinkToFit="1"/>
    </xf>
    <xf numFmtId="178" fontId="4" fillId="5" borderId="5" xfId="0" applyNumberFormat="1" applyFont="1" applyFill="1" applyBorder="1">
      <alignment vertical="center"/>
    </xf>
    <xf numFmtId="176" fontId="5" fillId="0" borderId="0" xfId="0" applyNumberFormat="1" applyFont="1" applyAlignment="1">
      <alignment horizontal="center" vertical="center" shrinkToFit="1"/>
    </xf>
    <xf numFmtId="179" fontId="10" fillId="6" borderId="5" xfId="1" applyNumberFormat="1" applyFont="1" applyFill="1" applyBorder="1" applyAlignment="1">
      <alignment vertical="center" shrinkToFit="1"/>
    </xf>
    <xf numFmtId="179" fontId="4" fillId="6" borderId="5" xfId="1" applyNumberFormat="1" applyFont="1" applyFill="1" applyBorder="1" applyAlignment="1">
      <alignment vertical="center" shrinkToFit="1"/>
    </xf>
    <xf numFmtId="179" fontId="4" fillId="5" borderId="5" xfId="1" applyNumberFormat="1" applyFont="1" applyFill="1" applyBorder="1" applyAlignment="1">
      <alignment vertical="center" shrinkToFit="1"/>
    </xf>
    <xf numFmtId="0" fontId="0" fillId="7" borderId="2" xfId="0" applyFill="1" applyBorder="1">
      <alignment vertical="center"/>
    </xf>
    <xf numFmtId="0" fontId="0" fillId="7" borderId="3" xfId="0" applyFill="1" applyBorder="1">
      <alignment vertical="center"/>
    </xf>
    <xf numFmtId="0" fontId="0" fillId="7" borderId="4" xfId="0" applyFill="1" applyBorder="1">
      <alignment vertical="center"/>
    </xf>
    <xf numFmtId="0" fontId="0" fillId="7" borderId="8" xfId="0" applyFill="1" applyBorder="1" applyAlignment="1">
      <alignment vertical="center" shrinkToFit="1"/>
    </xf>
    <xf numFmtId="9" fontId="0" fillId="2" borderId="9" xfId="2" applyFont="1" applyFill="1" applyBorder="1">
      <alignment vertical="center"/>
    </xf>
    <xf numFmtId="9" fontId="0" fillId="2" borderId="0" xfId="2" applyFont="1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4" borderId="10" xfId="0" applyFill="1" applyBorder="1">
      <alignment vertical="center"/>
    </xf>
    <xf numFmtId="0" fontId="0" fillId="4" borderId="11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7" xfId="0" applyFill="1" applyBorder="1">
      <alignment vertical="center"/>
    </xf>
    <xf numFmtId="0" fontId="0" fillId="3" borderId="13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13" xfId="0" applyFill="1" applyBorder="1">
      <alignment vertical="center"/>
    </xf>
    <xf numFmtId="9" fontId="0" fillId="2" borderId="10" xfId="2" applyFont="1" applyFill="1" applyBorder="1">
      <alignment vertical="center"/>
    </xf>
    <xf numFmtId="9" fontId="0" fillId="2" borderId="11" xfId="2" applyFont="1" applyFill="1" applyBorder="1">
      <alignment vertical="center"/>
    </xf>
    <xf numFmtId="0" fontId="0" fillId="4" borderId="12" xfId="0" applyFill="1" applyBorder="1">
      <alignment vertical="center"/>
    </xf>
    <xf numFmtId="38" fontId="4" fillId="0" borderId="5" xfId="1" applyFont="1" applyFill="1" applyBorder="1" applyAlignment="1">
      <alignment vertical="center" shrinkToFit="1"/>
    </xf>
    <xf numFmtId="38" fontId="4" fillId="5" borderId="5" xfId="1" applyFont="1" applyFill="1" applyBorder="1">
      <alignment vertical="center"/>
    </xf>
    <xf numFmtId="178" fontId="4" fillId="5" borderId="5" xfId="1" applyNumberFormat="1" applyFont="1" applyFill="1" applyBorder="1">
      <alignment vertical="center"/>
    </xf>
    <xf numFmtId="0" fontId="0" fillId="6" borderId="5" xfId="0" applyFill="1" applyBorder="1">
      <alignment vertical="center"/>
    </xf>
    <xf numFmtId="38" fontId="0" fillId="0" borderId="5" xfId="1" applyFont="1" applyBorder="1">
      <alignment vertical="center"/>
    </xf>
    <xf numFmtId="177" fontId="0" fillId="0" borderId="5" xfId="0" applyNumberFormat="1" applyBorder="1">
      <alignment vertical="center"/>
    </xf>
    <xf numFmtId="176" fontId="4" fillId="5" borderId="5" xfId="0" applyNumberFormat="1" applyFont="1" applyFill="1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1261C-5F1C-4D05-A788-F3E7AA173509}">
  <dimension ref="B2:AJ25"/>
  <sheetViews>
    <sheetView showGridLines="0" tabSelected="1" zoomScale="55" zoomScaleNormal="55" workbookViewId="0">
      <selection activeCell="R27" sqref="R27"/>
    </sheetView>
  </sheetViews>
  <sheetFormatPr defaultRowHeight="18" x14ac:dyDescent="0.55000000000000004"/>
  <cols>
    <col min="1" max="1" width="5.75" customWidth="1"/>
    <col min="4" max="36" width="11.25" customWidth="1"/>
  </cols>
  <sheetData>
    <row r="2" spans="2:36" x14ac:dyDescent="0.55000000000000004">
      <c r="B2" s="1" t="s">
        <v>79</v>
      </c>
      <c r="F2" s="2"/>
      <c r="G2" s="2"/>
      <c r="H2" s="2"/>
      <c r="I2" s="2"/>
    </row>
    <row r="3" spans="2:36" x14ac:dyDescent="0.55000000000000004">
      <c r="B3" t="s">
        <v>0</v>
      </c>
      <c r="D3" s="32">
        <v>43617</v>
      </c>
      <c r="E3" s="4" t="s">
        <v>1</v>
      </c>
      <c r="F3" s="32">
        <v>43646</v>
      </c>
      <c r="G3" s="3"/>
      <c r="H3" s="3"/>
      <c r="I3" s="3"/>
    </row>
    <row r="4" spans="2:36" x14ac:dyDescent="0.55000000000000004">
      <c r="B4" t="s">
        <v>2</v>
      </c>
      <c r="D4" s="3" t="s">
        <v>3</v>
      </c>
      <c r="E4" s="5" t="s">
        <v>4</v>
      </c>
      <c r="F4" s="6">
        <v>0.5</v>
      </c>
      <c r="G4" s="40"/>
      <c r="H4" s="40"/>
      <c r="I4" s="40"/>
    </row>
    <row r="5" spans="2:36" x14ac:dyDescent="0.55000000000000004">
      <c r="D5" s="3" t="s">
        <v>12</v>
      </c>
      <c r="E5" s="5" t="s">
        <v>4</v>
      </c>
      <c r="F5" s="6">
        <f>1-F4</f>
        <v>0.5</v>
      </c>
      <c r="G5" s="40"/>
      <c r="H5" s="40"/>
      <c r="I5" s="40"/>
    </row>
    <row r="6" spans="2:36" x14ac:dyDescent="0.55000000000000004">
      <c r="D6" s="3"/>
      <c r="E6" s="4"/>
      <c r="F6" s="3"/>
      <c r="G6" s="3"/>
      <c r="H6" s="3"/>
      <c r="I6" s="3"/>
    </row>
    <row r="7" spans="2:36" x14ac:dyDescent="0.55000000000000004">
      <c r="G7" t="s">
        <v>73</v>
      </c>
      <c r="H7" t="s">
        <v>74</v>
      </c>
    </row>
    <row r="8" spans="2:36" x14ac:dyDescent="0.55000000000000004">
      <c r="C8" s="17"/>
      <c r="D8" s="22" t="s">
        <v>5</v>
      </c>
      <c r="E8" s="23"/>
      <c r="F8" s="23"/>
      <c r="G8" s="23"/>
      <c r="H8" s="23"/>
      <c r="I8" s="23"/>
      <c r="J8" s="55" t="s">
        <v>22</v>
      </c>
      <c r="K8" s="56"/>
      <c r="L8" s="56"/>
      <c r="M8" s="56"/>
      <c r="N8" s="56"/>
      <c r="O8" s="57"/>
      <c r="P8" s="55" t="s">
        <v>29</v>
      </c>
      <c r="Q8" s="56"/>
      <c r="R8" s="57"/>
      <c r="S8" s="58" t="s">
        <v>31</v>
      </c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60"/>
    </row>
    <row r="9" spans="2:36" x14ac:dyDescent="0.55000000000000004">
      <c r="C9" s="17"/>
      <c r="D9" s="48"/>
      <c r="E9" s="49"/>
      <c r="F9" s="49"/>
      <c r="G9" s="49"/>
      <c r="H9" s="49"/>
      <c r="I9" s="49"/>
      <c r="J9" s="50"/>
      <c r="K9" s="51"/>
      <c r="L9" s="51"/>
      <c r="M9" s="51"/>
      <c r="N9" s="51"/>
      <c r="O9" s="52"/>
      <c r="P9" s="50"/>
      <c r="Q9" s="51"/>
      <c r="R9" s="52"/>
      <c r="S9" s="53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44" t="s">
        <v>77</v>
      </c>
      <c r="AF9" s="45"/>
      <c r="AG9" s="45"/>
      <c r="AH9" s="45"/>
      <c r="AI9" s="44" t="s">
        <v>76</v>
      </c>
      <c r="AJ9" s="46"/>
    </row>
    <row r="10" spans="2:36" x14ac:dyDescent="0.55000000000000004">
      <c r="B10" s="25" t="s">
        <v>20</v>
      </c>
      <c r="C10" s="26"/>
      <c r="D10" s="16" t="s">
        <v>8</v>
      </c>
      <c r="E10" s="16" t="s">
        <v>9</v>
      </c>
      <c r="F10" s="16" t="s">
        <v>10</v>
      </c>
      <c r="G10" s="16" t="s">
        <v>65</v>
      </c>
      <c r="H10" s="16" t="s">
        <v>66</v>
      </c>
      <c r="I10" s="16" t="s">
        <v>67</v>
      </c>
      <c r="J10" s="24" t="s">
        <v>23</v>
      </c>
      <c r="K10" s="24" t="s">
        <v>24</v>
      </c>
      <c r="L10" s="24" t="s">
        <v>25</v>
      </c>
      <c r="M10" s="24" t="s">
        <v>26</v>
      </c>
      <c r="N10" s="24" t="s">
        <v>27</v>
      </c>
      <c r="O10" s="24" t="s">
        <v>28</v>
      </c>
      <c r="P10" s="24" t="s">
        <v>30</v>
      </c>
      <c r="Q10" s="24" t="s">
        <v>26</v>
      </c>
      <c r="R10" s="24" t="s">
        <v>27</v>
      </c>
      <c r="S10" s="31" t="s">
        <v>32</v>
      </c>
      <c r="T10" s="31" t="s">
        <v>33</v>
      </c>
      <c r="U10" s="31" t="s">
        <v>34</v>
      </c>
      <c r="V10" s="31" t="s">
        <v>35</v>
      </c>
      <c r="W10" s="31" t="s">
        <v>36</v>
      </c>
      <c r="X10" s="31" t="s">
        <v>37</v>
      </c>
      <c r="Y10" s="31" t="s">
        <v>39</v>
      </c>
      <c r="Z10" s="31" t="s">
        <v>40</v>
      </c>
      <c r="AA10" s="31" t="s">
        <v>41</v>
      </c>
      <c r="AB10" s="31" t="s">
        <v>42</v>
      </c>
      <c r="AC10" s="31" t="s">
        <v>43</v>
      </c>
      <c r="AD10" s="31" t="s">
        <v>44</v>
      </c>
      <c r="AE10" s="47" t="s">
        <v>68</v>
      </c>
      <c r="AF10" s="47" t="s">
        <v>69</v>
      </c>
      <c r="AG10" s="47" t="s">
        <v>10</v>
      </c>
      <c r="AH10" s="47" t="s">
        <v>70</v>
      </c>
      <c r="AI10" s="47" t="s">
        <v>71</v>
      </c>
      <c r="AJ10" s="47" t="s">
        <v>72</v>
      </c>
    </row>
    <row r="11" spans="2:36" x14ac:dyDescent="0.55000000000000004">
      <c r="B11" s="35" t="s">
        <v>21</v>
      </c>
      <c r="C11" s="33"/>
      <c r="D11" s="37">
        <f>SUM(D12:D13)</f>
        <v>8</v>
      </c>
      <c r="E11" s="34">
        <f t="shared" ref="E11" si="0">SUM(E12:E13)</f>
        <v>32000000</v>
      </c>
      <c r="F11" s="34">
        <f>IFERROR(E11/D11,"-")</f>
        <v>4000000</v>
      </c>
      <c r="G11" s="43">
        <f>IFERROR(AVERAGE(G12:G13),"-")</f>
        <v>29.166666666666664</v>
      </c>
      <c r="H11" s="37">
        <f>SUM(H12:H13)</f>
        <v>15</v>
      </c>
      <c r="I11" s="34">
        <f>SUM(I12:I13)</f>
        <v>5000000</v>
      </c>
      <c r="J11" s="39">
        <f t="shared" ref="J11:AD11" si="1">SUM(J12:J13)</f>
        <v>0</v>
      </c>
      <c r="K11" s="39">
        <f t="shared" si="1"/>
        <v>0</v>
      </c>
      <c r="L11" s="39">
        <f t="shared" si="1"/>
        <v>10</v>
      </c>
      <c r="M11" s="39">
        <f t="shared" si="1"/>
        <v>0</v>
      </c>
      <c r="N11" s="39">
        <f t="shared" si="1"/>
        <v>0</v>
      </c>
      <c r="O11" s="39">
        <f t="shared" si="1"/>
        <v>0</v>
      </c>
      <c r="P11" s="39">
        <f t="shared" si="1"/>
        <v>0</v>
      </c>
      <c r="Q11" s="39">
        <f t="shared" si="1"/>
        <v>10</v>
      </c>
      <c r="R11" s="39">
        <f t="shared" si="1"/>
        <v>0</v>
      </c>
      <c r="S11" s="39">
        <f t="shared" si="1"/>
        <v>1</v>
      </c>
      <c r="T11" s="39">
        <f t="shared" si="1"/>
        <v>0</v>
      </c>
      <c r="U11" s="39">
        <f t="shared" si="1"/>
        <v>0</v>
      </c>
      <c r="V11" s="39">
        <f t="shared" si="1"/>
        <v>0</v>
      </c>
      <c r="W11" s="39">
        <f t="shared" si="1"/>
        <v>0</v>
      </c>
      <c r="X11" s="39">
        <f t="shared" si="1"/>
        <v>0</v>
      </c>
      <c r="Y11" s="39">
        <f t="shared" si="1"/>
        <v>4</v>
      </c>
      <c r="Z11" s="39">
        <f t="shared" si="1"/>
        <v>0</v>
      </c>
      <c r="AA11" s="39">
        <f t="shared" si="1"/>
        <v>8</v>
      </c>
      <c r="AB11" s="39">
        <f t="shared" si="1"/>
        <v>0</v>
      </c>
      <c r="AC11" s="39">
        <f t="shared" si="1"/>
        <v>0</v>
      </c>
      <c r="AD11" s="39">
        <f t="shared" si="1"/>
        <v>2</v>
      </c>
      <c r="AE11" s="66">
        <f>SUM(AE12:AE13)</f>
        <v>8</v>
      </c>
      <c r="AF11" s="65">
        <f>SUM(AF12:AF13)</f>
        <v>16000000</v>
      </c>
      <c r="AG11" s="34">
        <f>IFERROR(AF11/AE11,"-")</f>
        <v>2000000</v>
      </c>
      <c r="AH11" s="43">
        <f>IFERROR(AVERAGE(AH12:AH13),"-")</f>
        <v>26.666666666666668</v>
      </c>
      <c r="AI11" s="70">
        <f>SUM(AI12:AI13)</f>
        <v>2</v>
      </c>
      <c r="AJ11" s="39">
        <f>SUM(AJ12:AJ13)</f>
        <v>5000000</v>
      </c>
    </row>
    <row r="12" spans="2:36" x14ac:dyDescent="0.55000000000000004">
      <c r="B12" s="27" t="s">
        <v>13</v>
      </c>
      <c r="C12" s="28"/>
      <c r="D12" s="38">
        <f>SUMIFS(D$19:D24,$B$19:B24,$B12)</f>
        <v>7</v>
      </c>
      <c r="E12" s="19">
        <f>SUMIFS(E$19:E24,$B$19:B24,$B12)</f>
        <v>27000000</v>
      </c>
      <c r="F12" s="64">
        <f t="shared" ref="F12:F13" si="2">IFERROR(E12/D12,"-")</f>
        <v>3857142.8571428573</v>
      </c>
      <c r="G12" s="42">
        <f>IFERROR(AVERAGEIFS($G$19:$G$24,$B$19:$B$24,$B12),"-")</f>
        <v>28.333333333333332</v>
      </c>
      <c r="H12" s="38">
        <f>SUMIFS(H$19:H24,$B$19:B24,$B12)</f>
        <v>13.5</v>
      </c>
      <c r="I12" s="19">
        <f>SUMIFS(I$19:I24,$B$19:B24,$B12)</f>
        <v>4000000</v>
      </c>
      <c r="J12" s="36">
        <f>SUMIFS(J$19:J24,$B$19:B24,$B12)</f>
        <v>0</v>
      </c>
      <c r="K12" s="36">
        <f>SUMIFS(K$19:K24,$B$19:B24,$B12)</f>
        <v>0</v>
      </c>
      <c r="L12" s="36">
        <f>SUMIFS(L$19:L24,$B$19:B24,$B12)</f>
        <v>9</v>
      </c>
      <c r="M12" s="36">
        <f>SUMIFS(M$19:M24,$B$19:B24,$B12)</f>
        <v>0</v>
      </c>
      <c r="N12" s="36">
        <f>SUMIFS(N$19:N24,$B$19:B24,$B12)</f>
        <v>0</v>
      </c>
      <c r="O12" s="36">
        <f>SUMIFS(O$19:O24,$B$19:B24,$B12)</f>
        <v>0</v>
      </c>
      <c r="P12" s="36">
        <f>SUMIFS(P$19:P24,$B$19:B24,$B12)</f>
        <v>0</v>
      </c>
      <c r="Q12" s="36">
        <f>SUMIFS(Q$19:Q24,$B$19:B24,$B12)</f>
        <v>10</v>
      </c>
      <c r="R12" s="36">
        <f>SUMIFS(R$19:R24,$B$19:B24,$B12)</f>
        <v>0</v>
      </c>
      <c r="S12" s="36">
        <f>SUMIFS(S$19:S24,$B$19:B24,$B12)</f>
        <v>1</v>
      </c>
      <c r="T12" s="36">
        <f>SUMIFS(T$19:T24,$B$19:B24,$B12)</f>
        <v>0</v>
      </c>
      <c r="U12" s="36">
        <f>SUMIFS(U$19:U24,$B$19:B24,$B12)</f>
        <v>0</v>
      </c>
      <c r="V12" s="36">
        <f>SUMIFS(V$19:V24,$B$19:B24,$B12)</f>
        <v>0</v>
      </c>
      <c r="W12" s="36">
        <f>SUMIFS(W$19:W24,$B$19:B24,$B12)</f>
        <v>0</v>
      </c>
      <c r="X12" s="36">
        <f>SUMIFS(X$19:X24,$B$19:B24,$B12)</f>
        <v>0</v>
      </c>
      <c r="Y12" s="36">
        <f>SUMIFS(Y$19:Y24,$B$19:B24,$B12)</f>
        <v>4</v>
      </c>
      <c r="Z12" s="36">
        <f>SUMIFS(Z$19:Z24,$B$19:B24,$B12)</f>
        <v>0</v>
      </c>
      <c r="AA12" s="36">
        <f>SUMIFS(AA$19:AA24,$B$19:B24,$B12)</f>
        <v>8</v>
      </c>
      <c r="AB12" s="36">
        <f>SUMIFS(AB$19:AB24,$B$19:B24,$B12)</f>
        <v>0</v>
      </c>
      <c r="AC12" s="36">
        <f>SUMIFS(AC$19:AC24,$B$19:B24,$B12)</f>
        <v>0</v>
      </c>
      <c r="AD12" s="36">
        <f>SUMIFS(AD$19:AD24,$B$19:B24,B12)</f>
        <v>2</v>
      </c>
      <c r="AE12" s="36">
        <f>SUMIFS(AE$19:AE24,$B$19:B24,B12)</f>
        <v>7</v>
      </c>
      <c r="AF12" s="19">
        <f>SUMIFS(AF$19:AF24,$B$19:B24,B12)</f>
        <v>14000000</v>
      </c>
      <c r="AG12" s="19">
        <f>SUMIFS(AG$19:AG24,$B$19:B24,B12)</f>
        <v>6000000</v>
      </c>
      <c r="AH12" s="42">
        <f>IFERROR(AVERAGEIFS($AH$19:$AH$24,$B$19:$B$24,$B12),"-")</f>
        <v>26.666666666666668</v>
      </c>
      <c r="AI12" s="38">
        <f>SUMIFS(AI$19:AI24,$B$19:B24,B12)</f>
        <v>1.5</v>
      </c>
      <c r="AJ12" s="36">
        <f>SUMIFS(AJ$19:AJ24,$B$19:B24,B12)</f>
        <v>4000000</v>
      </c>
    </row>
    <row r="13" spans="2:36" x14ac:dyDescent="0.55000000000000004">
      <c r="B13" s="27" t="s">
        <v>16</v>
      </c>
      <c r="C13" s="28"/>
      <c r="D13" s="38">
        <f>SUMIFS($D$19:D25,$B$19:B25,$B13)</f>
        <v>1</v>
      </c>
      <c r="E13" s="19">
        <f>SUMIFS(E$19:E24,$B$19:B24,$B13)</f>
        <v>5000000</v>
      </c>
      <c r="F13" s="64">
        <f t="shared" si="2"/>
        <v>5000000</v>
      </c>
      <c r="G13" s="42">
        <f>IFERROR(AVERAGEIFS($G$19:$G$24,$B$19:$B$24,$B13),"-")</f>
        <v>30</v>
      </c>
      <c r="H13" s="38">
        <f>SUMIFS(H$19:H24,$B$19:B24,$B13)</f>
        <v>1.5</v>
      </c>
      <c r="I13" s="19">
        <f>SUMIFS(I$19:I24,$B$19:B24,$B13)</f>
        <v>1000000</v>
      </c>
      <c r="J13" s="36">
        <f>SUMIFS(J$19:J24,$B$19:B24,$B13)</f>
        <v>0</v>
      </c>
      <c r="K13" s="36">
        <f>SUMIFS(K$19:K24,$B$19:B24,$B13)</f>
        <v>0</v>
      </c>
      <c r="L13" s="36">
        <f>SUMIFS(L$19:L24,$B$19:B24,$B13)</f>
        <v>1</v>
      </c>
      <c r="M13" s="36">
        <f>SUMIFS(M$19:M24,$B$19:B24,$B13)</f>
        <v>0</v>
      </c>
      <c r="N13" s="36">
        <f>SUMIFS(N$19:N24,$B$19:B24,$B13)</f>
        <v>0</v>
      </c>
      <c r="O13" s="36">
        <f>SUMIFS(O$19:O24,$B$19:B24,$B13)</f>
        <v>0</v>
      </c>
      <c r="P13" s="36">
        <f>SUMIFS(P$19:P24,$B$19:B24,$B13)</f>
        <v>0</v>
      </c>
      <c r="Q13" s="36">
        <f>SUMIFS(Q$19:Q24,$B$19:B24,$B13)</f>
        <v>0</v>
      </c>
      <c r="R13" s="36">
        <f>SUMIFS(R$19:R24,$B$19:B24,$B13)</f>
        <v>0</v>
      </c>
      <c r="S13" s="36">
        <f>SUMIFS(S$19:S24,$B$19:B24,$B13)</f>
        <v>0</v>
      </c>
      <c r="T13" s="36">
        <f>SUMIFS(T$19:T24,$B$19:B24,$B13)</f>
        <v>0</v>
      </c>
      <c r="U13" s="36">
        <f>SUMIFS(U$19:U24,$B$19:B24,$B13)</f>
        <v>0</v>
      </c>
      <c r="V13" s="36">
        <f>SUMIFS(V$19:V24,$B$19:B24,$B13)</f>
        <v>0</v>
      </c>
      <c r="W13" s="36">
        <f>SUMIFS(W$19:W24,$B$19:B24,$B13)</f>
        <v>0</v>
      </c>
      <c r="X13" s="36">
        <f>SUMIFS(X$19:X24,$B$19:B24,$B13)</f>
        <v>0</v>
      </c>
      <c r="Y13" s="36">
        <f>SUMIFS(Y$19:Y24,$B$19:B24,$B13)</f>
        <v>0</v>
      </c>
      <c r="Z13" s="36">
        <f>SUMIFS(Z$19:Z24,$B$19:B24,$B13)</f>
        <v>0</v>
      </c>
      <c r="AA13" s="36">
        <f>SUMIFS(AA$19:AA24,$B$19:B24,$B13)</f>
        <v>0</v>
      </c>
      <c r="AB13" s="36">
        <f>SUMIFS(AB$19:AB24,$B$19:B24,$B13)</f>
        <v>0</v>
      </c>
      <c r="AC13" s="36">
        <f>SUMIFS(AC$19:AC24,$B$19:B24,$B13)</f>
        <v>0</v>
      </c>
      <c r="AD13" s="36">
        <f>SUMIFS(AD$19:AD24,$B$19:B24,$B13)</f>
        <v>0</v>
      </c>
      <c r="AE13" s="36">
        <f>SUMIFS(AE$19:AE24,$B$19:B24,B13)</f>
        <v>1</v>
      </c>
      <c r="AF13" s="19">
        <f>SUMIFS(AF$19:AF24,$B$19:B24,$B13)</f>
        <v>2000000</v>
      </c>
      <c r="AG13" s="19">
        <f>SUMIFS(AG$19:AG24,$B$19:B24,B13)</f>
        <v>4000000</v>
      </c>
      <c r="AH13" s="42" t="str">
        <f>IFERROR(AVERAGEIFS($AH$19:$AH$24,$B$19:$B$24,$B13),"-")</f>
        <v>-</v>
      </c>
      <c r="AI13" s="38">
        <f>SUMIFS(AI$19:AI24,$B$19:B24,B13)</f>
        <v>0.5</v>
      </c>
      <c r="AJ13" s="36">
        <f>SUMIFS(AJ$19:AJ24,$B$19:B24,B13)</f>
        <v>1000000</v>
      </c>
    </row>
    <row r="14" spans="2:36" x14ac:dyDescent="0.55000000000000004">
      <c r="B14" s="9" t="s">
        <v>11</v>
      </c>
      <c r="C14" s="7"/>
    </row>
    <row r="15" spans="2:36" x14ac:dyDescent="0.55000000000000004">
      <c r="B15" s="10"/>
      <c r="C15" s="11"/>
      <c r="D15" s="10"/>
      <c r="E15" s="10"/>
      <c r="F15" s="10"/>
      <c r="G15" s="10"/>
      <c r="H15" s="10"/>
      <c r="I15" s="10"/>
    </row>
    <row r="16" spans="2:36" x14ac:dyDescent="0.55000000000000004">
      <c r="C16" s="17"/>
      <c r="D16" s="22" t="s">
        <v>5</v>
      </c>
      <c r="E16" s="23"/>
      <c r="F16" s="23"/>
      <c r="G16" s="23"/>
      <c r="H16" s="23"/>
      <c r="I16" s="23"/>
      <c r="J16" s="55" t="s">
        <v>22</v>
      </c>
      <c r="K16" s="56"/>
      <c r="L16" s="56"/>
      <c r="M16" s="56"/>
      <c r="N16" s="56"/>
      <c r="O16" s="57"/>
      <c r="P16" s="55" t="s">
        <v>29</v>
      </c>
      <c r="Q16" s="56"/>
      <c r="R16" s="57"/>
      <c r="S16" s="58" t="s">
        <v>31</v>
      </c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60"/>
    </row>
    <row r="17" spans="2:36" x14ac:dyDescent="0.55000000000000004">
      <c r="C17" s="17"/>
      <c r="D17" s="61"/>
      <c r="E17" s="62"/>
      <c r="F17" s="62"/>
      <c r="G17" s="62"/>
      <c r="H17" s="62"/>
      <c r="I17" s="62"/>
      <c r="J17" s="50"/>
      <c r="K17" s="51"/>
      <c r="L17" s="51"/>
      <c r="M17" s="51"/>
      <c r="N17" s="51"/>
      <c r="O17" s="52"/>
      <c r="P17" s="50"/>
      <c r="Q17" s="51"/>
      <c r="R17" s="52"/>
      <c r="S17" s="53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63"/>
      <c r="AE17" s="44" t="s">
        <v>77</v>
      </c>
      <c r="AF17" s="45"/>
      <c r="AG17" s="45"/>
      <c r="AH17" s="45"/>
      <c r="AI17" s="44" t="s">
        <v>76</v>
      </c>
      <c r="AJ17" s="46"/>
    </row>
    <row r="18" spans="2:36" x14ac:dyDescent="0.55000000000000004">
      <c r="B18" s="16" t="s">
        <v>6</v>
      </c>
      <c r="C18" s="16" t="s">
        <v>7</v>
      </c>
      <c r="D18" s="16" t="s">
        <v>8</v>
      </c>
      <c r="E18" s="16" t="s">
        <v>9</v>
      </c>
      <c r="F18" s="16" t="s">
        <v>10</v>
      </c>
      <c r="G18" s="16" t="s">
        <v>65</v>
      </c>
      <c r="H18" s="16" t="s">
        <v>66</v>
      </c>
      <c r="I18" s="16" t="s">
        <v>67</v>
      </c>
      <c r="J18" s="24" t="s">
        <v>23</v>
      </c>
      <c r="K18" s="24" t="s">
        <v>24</v>
      </c>
      <c r="L18" s="24" t="s">
        <v>25</v>
      </c>
      <c r="M18" s="24" t="s">
        <v>26</v>
      </c>
      <c r="N18" s="24" t="s">
        <v>27</v>
      </c>
      <c r="O18" s="24" t="s">
        <v>28</v>
      </c>
      <c r="P18" s="24" t="s">
        <v>30</v>
      </c>
      <c r="Q18" s="24" t="s">
        <v>26</v>
      </c>
      <c r="R18" s="24" t="s">
        <v>27</v>
      </c>
      <c r="S18" s="31" t="s">
        <v>32</v>
      </c>
      <c r="T18" s="31" t="s">
        <v>33</v>
      </c>
      <c r="U18" s="31" t="s">
        <v>34</v>
      </c>
      <c r="V18" s="31" t="s">
        <v>35</v>
      </c>
      <c r="W18" s="31" t="s">
        <v>36</v>
      </c>
      <c r="X18" s="31" t="s">
        <v>37</v>
      </c>
      <c r="Y18" s="31" t="s">
        <v>39</v>
      </c>
      <c r="Z18" s="31" t="s">
        <v>40</v>
      </c>
      <c r="AA18" s="31" t="s">
        <v>41</v>
      </c>
      <c r="AB18" s="31" t="s">
        <v>42</v>
      </c>
      <c r="AC18" s="31" t="s">
        <v>43</v>
      </c>
      <c r="AD18" s="31" t="s">
        <v>44</v>
      </c>
      <c r="AE18" s="47" t="s">
        <v>68</v>
      </c>
      <c r="AF18" s="47" t="s">
        <v>69</v>
      </c>
      <c r="AG18" s="47" t="s">
        <v>10</v>
      </c>
      <c r="AH18" s="47" t="s">
        <v>70</v>
      </c>
      <c r="AI18" s="47" t="s">
        <v>71</v>
      </c>
      <c r="AJ18" s="47" t="s">
        <v>72</v>
      </c>
    </row>
    <row r="19" spans="2:36" x14ac:dyDescent="0.55000000000000004">
      <c r="B19" s="14" t="s">
        <v>13</v>
      </c>
      <c r="C19" s="15" t="s">
        <v>55</v>
      </c>
      <c r="D19" s="20">
        <f>COUNTIFS(売上!$E:$E,'KPI-月間業績'!$C19,売上!$D:$D,"&gt;="&amp;$D$3,売上!$D:$D,"&lt;="&amp;$F$3)*$F$4+COUNTIFS(売上!$F:$F,'KPI-月間業績'!$C19,売上!$D:$D,"&gt;="&amp;$D$3,売上!$D:$D,"&lt;="&amp;$F$3)*F$5</f>
        <v>2.5</v>
      </c>
      <c r="E19" s="21">
        <f>SUMIFS(売上!$B:$B,売上!$E:$E,'KPI-月間業績'!$C19,売上!$D:$D,"&gt;=" &amp;$D$3,売上!$D:$D,"&lt;="&amp; $F$3)*$F$4+SUMIFS(売上!$B:$B,売上!$F:$F,'KPI-月間業績'!$C19,売上!$D:$D,"&gt;=" &amp;$D$3,売上!$D:$D,"&lt;="&amp; $F$3)*$F$5</f>
        <v>9500000</v>
      </c>
      <c r="F19" s="21">
        <f>IFERROR(E19/D19,"-")</f>
        <v>3800000</v>
      </c>
      <c r="G19" s="41">
        <f>IFERROR(AVERAGEIFS(売上!$G:$G,売上!$E:$E,'KPI-月間業績'!$C19),"-")</f>
        <v>30</v>
      </c>
      <c r="H19" s="20">
        <f>COUNTIFS(選考プロセス!$E:$E,$C19,選考プロセス!$I:$I,"&gt;="&amp;$D$3,選考プロセス!$I:$I,"&lt;="&amp;$F$3)*0.5+COUNTIFS(選考プロセス!$F:$F,$C19,選考プロセス!$I:$I,"&gt;="&amp;$D$3,選考プロセス!$I:$I,"&lt;="&amp;$F$3)*0.5</f>
        <v>10.5</v>
      </c>
      <c r="I19" s="21">
        <f>SUMIFS(選考プロセス!$J:$J,選考プロセス!$E:$E,'KPI-月間業績'!$C19,選考プロセス!$I:$I,"&gt;="&amp;$D$3,選考プロセス!$I:$I,"&lt;="&amp;$F$3)*0.5+SUMIFS(選考プロセス!$J:$J,選考プロセス!$F:$F,'KPI-月間業績'!$C19,選考プロセス!$I:$I,"&gt;="&amp;$D$3,選考プロセス!$I:$I,"&lt;="&amp;$F$3)*0.5</f>
        <v>2500000</v>
      </c>
      <c r="J19" s="18">
        <f>COUNTIFS(CAN!$B:$B,'KPI-月間業績'!J$18,CAN!$D:$D,$C19,CAN!$C:$C,"&gt;="&amp;$D$3,CAN!$C:$C,"&lt;="&amp;$F$3)</f>
        <v>0</v>
      </c>
      <c r="K19" s="18">
        <f>COUNTIFS(CAN!$B:$B,'KPI-月間業績'!K$18,CAN!$D:$D,$C19,CAN!$C:$C,"&gt;="&amp;$D$3,CAN!$C:$C,"&lt;="&amp;$F$3)</f>
        <v>0</v>
      </c>
      <c r="L19" s="18">
        <f>COUNTIFS(CAN!$B:$B,'KPI-月間業績'!L$18,CAN!$D:$D,$C19,CAN!$C:$C,"&gt;="&amp;$D$3,CAN!$C:$C,"&lt;="&amp;$F$3)</f>
        <v>4</v>
      </c>
      <c r="M19" s="18">
        <f>COUNTIFS(CAN!$B:$B,'KPI-月間業績'!M$18,CAN!$D:$D,$C19,CAN!$C:$C,"&gt;="&amp;$D$3,CAN!$C:$C,"&lt;="&amp;$F$3)</f>
        <v>0</v>
      </c>
      <c r="N19" s="18">
        <f>COUNTIFS(CAN!$B:$B,'KPI-月間業績'!N$18,CAN!$D:$D,$C19,CAN!$C:$C,"&gt;="&amp;$D$3,CAN!$C:$C,"&lt;="&amp;$F$3)</f>
        <v>0</v>
      </c>
      <c r="O19" s="18">
        <f>COUNTIFS(CAN!$B:$B,'KPI-月間業績'!O$18,CAN!$D:$D,$C19,CAN!$C:$C,"&gt;="&amp;$D$3,CAN!$C:$C,"&lt;="&amp;$F$3)</f>
        <v>0</v>
      </c>
      <c r="P19" s="18">
        <f>COUNTIFS(JOB!$B:$B,'KPI-月間業績'!P$18,JOB!$D:$D,$C19,JOB!$C:$C,"&gt;="&amp;$D$3,JOB!$C:$C,"&lt;="&amp;$F$3)</f>
        <v>0</v>
      </c>
      <c r="Q19" s="18">
        <f>COUNTIFS(JOB!$B:$B,'KPI-月間業績'!Q$18,JOB!$D:$D,$C19,JOB!$C:$C,"&gt;="&amp;$D$3,JOB!$C:$C,"&lt;="&amp;$F$3)</f>
        <v>5</v>
      </c>
      <c r="R19" s="18">
        <f>COUNTIFS(JOB!$B:$B,'KPI-月間業績'!R$18,JOB!$D:$D,$C19,JOB!$C:$C,"&gt;="&amp;$D$3,JOB!$C:$C,"&lt;="&amp;$F$3)</f>
        <v>0</v>
      </c>
      <c r="S19" s="18">
        <f>COUNTIFS(選考プロセス!$B:$B,'KPI-月間業績'!S$18,選考プロセス!$D:$D,'KPI-月間業績'!$C19,選考プロセス!$C:$C,"&gt;=" &amp;$D$3,選考プロセス!$C:$C,"&lt;="&amp; $F$3)</f>
        <v>1</v>
      </c>
      <c r="T19" s="18">
        <f>COUNTIFS(選考プロセス!$B:$B,'KPI-月間業績'!T$18,選考プロセス!$D:$D,'KPI-月間業績'!$C19,選考プロセス!$C:$C,"&gt;=" &amp;$D$3,選考プロセス!$C:$C,"&lt;="&amp; $F$3)</f>
        <v>0</v>
      </c>
      <c r="U19" s="18">
        <f>COUNTIFS(選考プロセス!$B:$B,'KPI-月間業績'!U$18,選考プロセス!$D:$D,'KPI-月間業績'!$C19,選考プロセス!$C:$C,"&gt;=" &amp;$D$3,選考プロセス!$C:$C,"&lt;="&amp; $F$3)</f>
        <v>0</v>
      </c>
      <c r="V19" s="18">
        <f>COUNTIFS(選考プロセス!$B:$B,'KPI-月間業績'!V$18,選考プロセス!$D:$D,'KPI-月間業績'!$C19,選考プロセス!$C:$C,"&gt;=" &amp;$D$3,選考プロセス!$C:$C,"&lt;="&amp; $F$3)</f>
        <v>0</v>
      </c>
      <c r="W19" s="18">
        <f>COUNTIFS(選考プロセス!$B:$B,'KPI-月間業績'!W$18,選考プロセス!$D:$D,'KPI-月間業績'!$C19,選考プロセス!$C:$C,"&gt;=" &amp;$D$3,選考プロセス!$C:$C,"&lt;="&amp; $F$3)</f>
        <v>0</v>
      </c>
      <c r="X19" s="18">
        <f>COUNTIFS(選考プロセス!$B:$B,'KPI-月間業績'!X$18,選考プロセス!$D:$D,'KPI-月間業績'!$C19,選考プロセス!$C:$C,"&gt;=" &amp;$D$3,選考プロセス!$C:$C,"&lt;="&amp; $F$3)</f>
        <v>0</v>
      </c>
      <c r="Y19" s="18">
        <f>COUNTIFS(選考プロセス!$B:$B,'KPI-月間業績'!Y$18,選考プロセス!$D:$D,'KPI-月間業績'!$C19,選考プロセス!$C:$C,"&gt;=" &amp;$D$3,選考プロセス!$C:$C,"&lt;="&amp; $F$3)</f>
        <v>4</v>
      </c>
      <c r="Z19" s="18">
        <f>COUNTIFS(選考プロセス!$B:$B,'KPI-月間業績'!Z$18,選考プロセス!$D:$D,'KPI-月間業績'!$C19,選考プロセス!$C:$C,"&gt;=" &amp;$D$3,選考プロセス!$C:$C,"&lt;="&amp; $F$3)</f>
        <v>0</v>
      </c>
      <c r="AA19" s="18">
        <f>COUNTIFS(選考プロセス!$B:$B,'KPI-月間業績'!AA$18,選考プロセス!$D:$D,'KPI-月間業績'!$C19,選考プロセス!$C:$C,"&gt;=" &amp;$D$3,選考プロセス!$C:$C,"&lt;="&amp; $F$3)</f>
        <v>6</v>
      </c>
      <c r="AB19" s="18">
        <f>COUNTIFS(選考プロセス!$B:$B,'KPI-月間業績'!AB$18,選考プロセス!$D:$D,'KPI-月間業績'!$C19,選考プロセス!$C:$C,"&gt;=" &amp;$D$3,選考プロセス!$C:$C,"&lt;="&amp; $F$3)</f>
        <v>0</v>
      </c>
      <c r="AC19" s="18">
        <f>COUNTIFS(選考プロセス!$B:$B,'KPI-月間業績'!AC$18,選考プロセス!$D:$D,'KPI-月間業績'!$C19,選考プロセス!$C:$C,"&gt;=" &amp;$D$3,選考プロセス!$C:$C,"&lt;="&amp; $F$3)</f>
        <v>0</v>
      </c>
      <c r="AD19" s="18">
        <f>COUNTIFS(選考プロセス!$B:$B,'KPI-月間業績'!AD$18,選考プロセス!$D:$D,'KPI-月間業績'!$C19,選考プロセス!$C:$C,"&gt;=" &amp;$D$3,選考プロセス!$C:$C,"&lt;="&amp; $F$3)</f>
        <v>0</v>
      </c>
      <c r="AE19" s="18">
        <f>COUNTIFS(選考プロセス!$B:$B,'KPI-月間業績'!AA$18,選考プロセス!E:E,'KPI-月間業績'!$C19,選考プロセス!$C:$C,"&gt;=" &amp;$D$3,選考プロセス!$C:$C,"&lt;="&amp; $F$3)*$F$4+COUNTIFS(選考プロセス!$B:$B,'KPI-月間業績'!AA$18,選考プロセス!F:F,'KPI-月間業績'!$C19,選考プロセス!$C:$C,"&gt;=" &amp;$D$3,選考プロセス!$C:$C,"&lt;="&amp; $F$3)*$F$5</f>
        <v>5</v>
      </c>
      <c r="AF19" s="21">
        <f>SUMIFS(選考プロセス!G:G,選考プロセス!E:E,'KPI-月間業績'!$C19,選考プロセス!C:C,"&gt;="&amp;'KPI-月間業績'!$D$3,選考プロセス!C:C,"&lt;="&amp;'KPI-月間業績'!$F$3)*$F$4+SUMIFS(選考プロセス!G:G,選考プロセス!F:F,'KPI-月間業績'!$C19,選考プロセス!C:C,"&gt;="&amp;'KPI-月間業績'!$D$3,選考プロセス!C:C,"&lt;="&amp;'KPI-月間業績'!$F$3)*$F$5</f>
        <v>10000000</v>
      </c>
      <c r="AG19" s="68">
        <f t="shared" ref="AG19:AG24" si="3">IFERROR(AF19/AE19,"-")</f>
        <v>2000000</v>
      </c>
      <c r="AH19" s="67">
        <f>IFERROR(AVERAGEIFS(選考プロセス!H:H,選考プロセス!D:D,'KPI-月間業績'!$C19),"-")</f>
        <v>30</v>
      </c>
      <c r="AI19" s="69">
        <f>COUNTIFS(選考プロセス!$B:$B,'KPI-月間業績'!AD$18,選考プロセス!E:E,'KPI-月間業績'!$C19,選考プロセス!$C:$C,"&gt;=" &amp;$D$3,選考プロセス!$C:$C,"&lt;="&amp; $F$3)*0.5+COUNTIFS(選考プロセス!$B:$B,'KPI-月間業績'!AD$18,選考プロセス!F:F,'KPI-月間業績'!$C19,選考プロセス!$C:$C,"&gt;=" &amp;$D$3,選考プロセス!$C:$C,"&lt;="&amp; $F$3)*0.5</f>
        <v>0.5</v>
      </c>
      <c r="AJ19" s="21">
        <f>SUMIFS(選考プロセス!$J:$J,選考プロセス!$E:$E,'KPI-月間業績'!$C19,選考プロセス!$C:$C,"&gt;="&amp;$D$3,選考プロセス!$C:$C,"&lt;="&amp;$F$3)*0.5+SUMIFS(選考プロセス!$J:$J,選考プロセス!$F:$F,'KPI-月間業績'!$C19,選考プロセス!$C:$C,"&gt;="&amp;$D$3,選考プロセス!$C:$C,"&lt;="&amp;$F$3)*0.5</f>
        <v>2500000</v>
      </c>
    </row>
    <row r="20" spans="2:36" x14ac:dyDescent="0.55000000000000004">
      <c r="B20" s="14" t="s">
        <v>13</v>
      </c>
      <c r="C20" s="14" t="s">
        <v>14</v>
      </c>
      <c r="D20" s="20">
        <f>COUNTIFS(売上!$E:$E,'KPI-月間業績'!$C20,売上!$D:$D,"&gt;="&amp;$D$3,売上!$D:$D,"&lt;="&amp;$F$3)*$F$4+COUNTIFS(売上!$F:$F,'KPI-月間業績'!$C20,売上!$D:$D,"&gt;="&amp;$D$3,売上!$D:$D,"&lt;="&amp;$F$3)*$F$5</f>
        <v>3.5</v>
      </c>
      <c r="E20" s="21">
        <f>SUMIFS(売上!$B:$B,売上!$E:$E,'KPI-月間業績'!$C20,売上!$D:$D,"&gt;=" &amp;$D$3,売上!$D:$D,"&lt;="&amp; $F$3)*$F$4+SUMIFS(売上!$B:$B,売上!$F:$F,'KPI-月間業績'!$C20,売上!$D:$D,"&gt;=" &amp;$D$3,売上!$D:$D,"&lt;="&amp; $F$3)*$F$5</f>
        <v>14500000</v>
      </c>
      <c r="F20" s="21">
        <f>IFERROR(E20/D20,"-")</f>
        <v>4142857.1428571427</v>
      </c>
      <c r="G20" s="41">
        <f>IFERROR(AVERAGEIFS(売上!$G:$G,売上!$E:$E,'KPI-月間業績'!$C20),"-")</f>
        <v>30</v>
      </c>
      <c r="H20" s="20">
        <f>COUNTIFS(選考プロセス!$E:$E,$C20,選考プロセス!$I:$I,"&gt;="&amp;$D$3,選考プロセス!$I:$I,"&lt;="&amp;$F$3)*0.5+COUNTIFS(選考プロセス!$F:$F,$C20,選考プロセス!$I:$I,"&gt;="&amp;$D$3,選考プロセス!$I:$I,"&lt;="&amp;$F$3)*0.5</f>
        <v>1.5</v>
      </c>
      <c r="I20" s="21">
        <f>SUMIFS(選考プロセス!$J:$J,選考プロセス!$E:$E,'KPI-月間業績'!$C20,選考プロセス!$I:$I,"&gt;="&amp;$D$3,選考プロセス!$I:$I,"&lt;="&amp;$F$3)*0.5+SUMIFS(選考プロセス!$J:$J,選考プロセス!$F:$F,'KPI-月間業績'!$C20,選考プロセス!$I:$I,"&gt;="&amp;$D$3,選考プロセス!$I:$I,"&lt;="&amp;$F$3)*0.5</f>
        <v>1000000</v>
      </c>
      <c r="J20" s="18">
        <f>COUNTIFS(CAN!$B:$B,'KPI-月間業績'!J$18,CAN!$D:$D,$C20,CAN!$C:$C,"&gt;="&amp;$D$3,CAN!$C:$C,"&lt;="&amp;$F$3)</f>
        <v>0</v>
      </c>
      <c r="K20" s="18">
        <f>COUNTIFS(CAN!$B:$B,'KPI-月間業績'!K$18,CAN!$D:$D,$C20,CAN!$C:$C,"&gt;="&amp;$D$3,CAN!$C:$C,"&lt;="&amp;$F$3)</f>
        <v>0</v>
      </c>
      <c r="L20" s="18">
        <f>COUNTIFS(CAN!$B:$B,'KPI-月間業績'!L$18,CAN!$D:$D,$C20,CAN!$C:$C,"&gt;="&amp;$D$3,CAN!$C:$C,"&lt;="&amp;$F$3)</f>
        <v>3</v>
      </c>
      <c r="M20" s="18">
        <f>COUNTIFS(CAN!$B:$B,'KPI-月間業績'!M$18,CAN!$D:$D,$C20,CAN!$C:$C,"&gt;="&amp;$D$3,CAN!$C:$C,"&lt;="&amp;$F$3)</f>
        <v>0</v>
      </c>
      <c r="N20" s="18">
        <f>COUNTIFS(CAN!$B:$B,'KPI-月間業績'!N$18,CAN!$D:$D,$C20,CAN!$C:$C,"&gt;="&amp;$D$3,CAN!$C:$C,"&lt;="&amp;$F$3)</f>
        <v>0</v>
      </c>
      <c r="O20" s="18">
        <f>COUNTIFS(CAN!$B:$B,'KPI-月間業績'!O$18,CAN!$D:$D,$C20,CAN!$C:$C,"&gt;="&amp;$D$3,CAN!$C:$C,"&lt;="&amp;$F$3)</f>
        <v>0</v>
      </c>
      <c r="P20" s="18">
        <f>COUNTIFS(JOB!$B:$B,'KPI-月間業績'!P$18,JOB!$D:$D,$C20,JOB!$C:$C,"&gt;="&amp;$D$3,JOB!$C:$C,"&lt;="&amp;$F$3)</f>
        <v>0</v>
      </c>
      <c r="Q20" s="18">
        <f>COUNTIFS(JOB!$B:$B,'KPI-月間業績'!Q$18,JOB!$D:$D,$C20,JOB!$C:$C,"&gt;="&amp;$D$3,JOB!$C:$C,"&lt;="&amp;$F$3)</f>
        <v>4</v>
      </c>
      <c r="R20" s="18">
        <f>COUNTIFS(JOB!$B:$B,'KPI-月間業績'!R$18,JOB!$D:$D,$C20,JOB!$C:$C,"&gt;="&amp;$D$3,JOB!$C:$C,"&lt;="&amp;$F$3)</f>
        <v>0</v>
      </c>
      <c r="S20" s="18">
        <f>COUNTIFS(選考プロセス!$B:$B,'KPI-月間業績'!S$18,選考プロセス!$D:$D,'KPI-月間業績'!$C20,選考プロセス!$C:$C,"&gt;=" &amp;$D$3,選考プロセス!$C:$C,"&lt;="&amp; $F$3)</f>
        <v>0</v>
      </c>
      <c r="T20" s="18">
        <f>COUNTIFS(選考プロセス!$B:$B,'KPI-月間業績'!T$18,選考プロセス!$D:$D,'KPI-月間業績'!$C20,選考プロセス!$C:$C,"&gt;=" &amp;$D$3,選考プロセス!$C:$C,"&lt;="&amp; $F$3)</f>
        <v>0</v>
      </c>
      <c r="U20" s="18">
        <f>COUNTIFS(選考プロセス!$B:$B,'KPI-月間業績'!U$18,選考プロセス!$D:$D,'KPI-月間業績'!$C20,選考プロセス!$C:$C,"&gt;=" &amp;$D$3,選考プロセス!$C:$C,"&lt;="&amp; $F$3)</f>
        <v>0</v>
      </c>
      <c r="V20" s="18">
        <f>COUNTIFS(選考プロセス!$B:$B,'KPI-月間業績'!V$18,選考プロセス!$D:$D,'KPI-月間業績'!$C20,選考プロセス!$C:$C,"&gt;=" &amp;$D$3,選考プロセス!$C:$C,"&lt;="&amp; $F$3)</f>
        <v>0</v>
      </c>
      <c r="W20" s="18">
        <f>COUNTIFS(選考プロセス!$B:$B,'KPI-月間業績'!W$18,選考プロセス!$D:$D,'KPI-月間業績'!$C20,選考プロセス!$C:$C,"&gt;=" &amp;$D$3,選考プロセス!$C:$C,"&lt;="&amp; $F$3)</f>
        <v>0</v>
      </c>
      <c r="X20" s="18">
        <f>COUNTIFS(選考プロセス!$B:$B,'KPI-月間業績'!X$18,選考プロセス!$D:$D,'KPI-月間業績'!$C20,選考プロセス!$C:$C,"&gt;=" &amp;$D$3,選考プロセス!$C:$C,"&lt;="&amp; $F$3)</f>
        <v>0</v>
      </c>
      <c r="Y20" s="18">
        <f>COUNTIFS(選考プロセス!$B:$B,'KPI-月間業績'!Y$18,選考プロセス!$D:$D,'KPI-月間業績'!$C20,選考プロセス!$C:$C,"&gt;=" &amp;$D$3,選考プロセス!$C:$C,"&lt;="&amp; $F$3)</f>
        <v>0</v>
      </c>
      <c r="Z20" s="18">
        <f>COUNTIFS(選考プロセス!$B:$B,'KPI-月間業績'!Z$18,選考プロセス!$D:$D,'KPI-月間業績'!$C20,選考プロセス!$C:$C,"&gt;=" &amp;$D$3,選考プロセス!$C:$C,"&lt;="&amp; $F$3)</f>
        <v>0</v>
      </c>
      <c r="AA20" s="18">
        <f>COUNTIFS(選考プロセス!$B:$B,'KPI-月間業績'!AA$18,選考プロセス!$D:$D,'KPI-月間業績'!$C20,選考プロセス!$C:$C,"&gt;=" &amp;$D$3,選考プロセス!$C:$C,"&lt;="&amp; $F$3)</f>
        <v>1</v>
      </c>
      <c r="AB20" s="18">
        <f>COUNTIFS(選考プロセス!$B:$B,'KPI-月間業績'!AB$18,選考プロセス!$D:$D,'KPI-月間業績'!$C20,選考プロセス!$C:$C,"&gt;=" &amp;$D$3,選考プロセス!$C:$C,"&lt;="&amp; $F$3)</f>
        <v>0</v>
      </c>
      <c r="AC20" s="18">
        <f>COUNTIFS(選考プロセス!$B:$B,'KPI-月間業績'!AC$18,選考プロセス!$D:$D,'KPI-月間業績'!$C20,選考プロセス!$C:$C,"&gt;=" &amp;$D$3,選考プロセス!$C:$C,"&lt;="&amp; $F$3)</f>
        <v>0</v>
      </c>
      <c r="AD20" s="18">
        <f>COUNTIFS(選考プロセス!$B:$B,'KPI-月間業績'!AD$18,選考プロセス!$D:$D,'KPI-月間業績'!$C20,選考プロセス!$C:$C,"&gt;=" &amp;$D$3,選考プロセス!$C:$C,"&lt;="&amp; $F$3)</f>
        <v>1</v>
      </c>
      <c r="AE20" s="18">
        <f>COUNTIFS(選考プロセス!$B:$B,'KPI-月間業績'!AA$18,選考プロセス!E:E,'KPI-月間業績'!$C20,選考プロセス!$C:$C,"&gt;=" &amp;$D$3,選考プロセス!$C:$C,"&lt;="&amp; $F$3)*$F$4+COUNTIFS(選考プロセス!$B:$B,'KPI-月間業績'!AA$18,選考プロセス!F:F,'KPI-月間業績'!$C20,選考プロセス!$C:$C,"&gt;=" &amp;$D$3,選考プロセス!$C:$C,"&lt;="&amp; $F$3)*$F$5</f>
        <v>1</v>
      </c>
      <c r="AF20" s="21">
        <f>SUMIFS(選考プロセス!G:G,選考プロセス!E:E,'KPI-月間業績'!$C20,選考プロセス!C:C,"&gt;="&amp;'KPI-月間業績'!$D$3,選考プロセス!C:C,"&lt;="&amp;'KPI-月間業績'!$F$3)*$F$4+SUMIFS(選考プロセス!G:G,選考プロセス!F:F,'KPI-月間業績'!$C20,選考プロセス!C:C,"&gt;="&amp;'KPI-月間業績'!$D$3,選考プロセス!C:C,"&lt;="&amp;'KPI-月間業績'!$F$3)*$F$5</f>
        <v>2000000</v>
      </c>
      <c r="AG20" s="68">
        <f t="shared" si="3"/>
        <v>2000000</v>
      </c>
      <c r="AH20" s="67">
        <f>IFERROR(AVERAGEIFS(選考プロセス!H:H,選考プロセス!D:D,'KPI-月間業績'!$C20),"-")</f>
        <v>25</v>
      </c>
      <c r="AI20" s="69">
        <f>COUNTIFS(選考プロセス!$B:$B,'KPI-月間業績'!AD$18,選考プロセス!E:E,'KPI-月間業績'!$C20,選考プロセス!$C:$C,"&gt;=" &amp;$D$3,選考プロセス!$C:$C,"&lt;="&amp; $F$3)*0.5+COUNTIFS(選考プロセス!$B:$B,'KPI-月間業績'!AD$18,選考プロセス!F:F,'KPI-月間業績'!$C20,選考プロセス!$C:$C,"&gt;=" &amp;$D$3,選考プロセス!$C:$C,"&lt;="&amp; $F$3)*0.5</f>
        <v>0.5</v>
      </c>
      <c r="AJ20" s="21">
        <f>SUMIFS(選考プロセス!$J:$J,選考プロセス!$E:$E,'KPI-月間業績'!$C20,選考プロセス!$C:$C,"&gt;="&amp;$D$3,選考プロセス!$C:$C,"&lt;="&amp;$F$3)*0.5+SUMIFS(選考プロセス!$J:$J,選考プロセス!$F:$F,'KPI-月間業績'!$C20,選考プロセス!$C:$C,"&gt;="&amp;$D$3,選考プロセス!$C:$C,"&lt;="&amp;$F$3)*0.5</f>
        <v>1000000</v>
      </c>
    </row>
    <row r="21" spans="2:36" x14ac:dyDescent="0.55000000000000004">
      <c r="B21" s="14" t="s">
        <v>13</v>
      </c>
      <c r="C21" s="14" t="s">
        <v>15</v>
      </c>
      <c r="D21" s="20">
        <f>COUNTIFS(売上!$E:$E,'KPI-月間業績'!$C21,売上!$D:$D,"&gt;="&amp;$D$3,売上!$D:$D,"&lt;="&amp;$F$3)*$F$4+COUNTIFS(売上!$F:$F,'KPI-月間業績'!$C21,売上!$D:$D,"&gt;="&amp;$D$3,売上!$D:$D,"&lt;="&amp;$F$3)*$F$5</f>
        <v>1</v>
      </c>
      <c r="E21" s="21">
        <f>SUMIFS(売上!$B:$B,売上!$E:$E,'KPI-月間業績'!$C21,売上!$D:$D,"&gt;=" &amp;$D$3,売上!$D:$D,"&lt;="&amp; $F$3)*$F$4+SUMIFS(売上!$B:$B,売上!$F:$F,'KPI-月間業績'!$C21,売上!$D:$D,"&gt;=" &amp;$D$3,売上!$D:$D,"&lt;="&amp; $F$3)*$F$5</f>
        <v>3000000</v>
      </c>
      <c r="F21" s="21">
        <f t="shared" ref="F21:F24" si="4">IFERROR(E21/D21,"-")</f>
        <v>3000000</v>
      </c>
      <c r="G21" s="41">
        <f>IFERROR(AVERAGEIFS(売上!$G:$G,売上!$E:$E,'KPI-月間業績'!$C21),"-")</f>
        <v>25</v>
      </c>
      <c r="H21" s="20">
        <f>COUNTIFS(選考プロセス!$E:$E,$C21,選考プロセス!$I:$I,"&gt;="&amp;$D$3,選考プロセス!$I:$I,"&lt;="&amp;$F$3)*0.5+COUNTIFS(選考プロセス!$F:$F,$C21,選考プロセス!$I:$I,"&gt;="&amp;$D$3,選考プロセス!$I:$I,"&lt;="&amp;$F$3)*0.5</f>
        <v>1.5</v>
      </c>
      <c r="I21" s="21">
        <f>SUMIFS(選考プロセス!$J:$J,選考プロセス!$E:$E,'KPI-月間業績'!$C21,選考プロセス!$I:$I,"&gt;="&amp;$D$3,選考プロセス!$I:$I,"&lt;="&amp;$F$3)*0.5+SUMIFS(選考プロセス!$J:$J,選考プロセス!$F:$F,'KPI-月間業績'!$C21,選考プロセス!$I:$I,"&gt;="&amp;$D$3,選考プロセス!$I:$I,"&lt;="&amp;$F$3)*0.5</f>
        <v>500000</v>
      </c>
      <c r="J21" s="18">
        <f>COUNTIFS(CAN!$B:$B,'KPI-月間業績'!J$18,CAN!$D:$D,$C21,CAN!$C:$C,"&gt;="&amp;$D$3,CAN!$C:$C,"&lt;="&amp;$F$3)</f>
        <v>0</v>
      </c>
      <c r="K21" s="18">
        <f>COUNTIFS(CAN!$B:$B,'KPI-月間業績'!K$18,CAN!$D:$D,$C21,CAN!$C:$C,"&gt;="&amp;$D$3,CAN!$C:$C,"&lt;="&amp;$F$3)</f>
        <v>0</v>
      </c>
      <c r="L21" s="18">
        <f>COUNTIFS(CAN!$B:$B,'KPI-月間業績'!L$18,CAN!$D:$D,$C21,CAN!$C:$C,"&gt;="&amp;$D$3,CAN!$C:$C,"&lt;="&amp;$F$3)</f>
        <v>2</v>
      </c>
      <c r="M21" s="18">
        <f>COUNTIFS(CAN!$B:$B,'KPI-月間業績'!M$18,CAN!$D:$D,$C21,CAN!$C:$C,"&gt;="&amp;$D$3,CAN!$C:$C,"&lt;="&amp;$F$3)</f>
        <v>0</v>
      </c>
      <c r="N21" s="18">
        <f>COUNTIFS(CAN!$B:$B,'KPI-月間業績'!N$18,CAN!$D:$D,$C21,CAN!$C:$C,"&gt;="&amp;$D$3,CAN!$C:$C,"&lt;="&amp;$F$3)</f>
        <v>0</v>
      </c>
      <c r="O21" s="18">
        <f>COUNTIFS(CAN!$B:$B,'KPI-月間業績'!O$18,CAN!$D:$D,$C21,CAN!$C:$C,"&gt;="&amp;$D$3,CAN!$C:$C,"&lt;="&amp;$F$3)</f>
        <v>0</v>
      </c>
      <c r="P21" s="18">
        <f>COUNTIFS(JOB!$B:$B,'KPI-月間業績'!P$18,JOB!$D:$D,$C21,JOB!$C:$C,"&gt;="&amp;$D$3,JOB!$C:$C,"&lt;="&amp;$F$3)</f>
        <v>0</v>
      </c>
      <c r="Q21" s="18">
        <f>COUNTIFS(JOB!$B:$B,'KPI-月間業績'!Q$18,JOB!$D:$D,$C21,JOB!$C:$C,"&gt;="&amp;$D$3,JOB!$C:$C,"&lt;="&amp;$F$3)</f>
        <v>1</v>
      </c>
      <c r="R21" s="18">
        <f>COUNTIFS(JOB!$B:$B,'KPI-月間業績'!R$18,JOB!$D:$D,$C21,JOB!$C:$C,"&gt;="&amp;$D$3,JOB!$C:$C,"&lt;="&amp;$F$3)</f>
        <v>0</v>
      </c>
      <c r="S21" s="18">
        <f>COUNTIFS(選考プロセス!$B:$B,'KPI-月間業績'!S$18,選考プロセス!$D:$D,'KPI-月間業績'!$C21,選考プロセス!$C:$C,"&gt;=" &amp;$D$3,選考プロセス!$C:$C,"&lt;="&amp; $F$3)</f>
        <v>0</v>
      </c>
      <c r="T21" s="18">
        <f>COUNTIFS(選考プロセス!$B:$B,'KPI-月間業績'!T$18,選考プロセス!$D:$D,'KPI-月間業績'!$C21,選考プロセス!$C:$C,"&gt;=" &amp;$D$3,選考プロセス!$C:$C,"&lt;="&amp; $F$3)</f>
        <v>0</v>
      </c>
      <c r="U21" s="18">
        <f>COUNTIFS(選考プロセス!$B:$B,'KPI-月間業績'!U$18,選考プロセス!$D:$D,'KPI-月間業績'!$C21,選考プロセス!$C:$C,"&gt;=" &amp;$D$3,選考プロセス!$C:$C,"&lt;="&amp; $F$3)</f>
        <v>0</v>
      </c>
      <c r="V21" s="18">
        <f>COUNTIFS(選考プロセス!$B:$B,'KPI-月間業績'!V$18,選考プロセス!$D:$D,'KPI-月間業績'!$C21,選考プロセス!$C:$C,"&gt;=" &amp;$D$3,選考プロセス!$C:$C,"&lt;="&amp; $F$3)</f>
        <v>0</v>
      </c>
      <c r="W21" s="18">
        <f>COUNTIFS(選考プロセス!$B:$B,'KPI-月間業績'!W$18,選考プロセス!$D:$D,'KPI-月間業績'!$C21,選考プロセス!$C:$C,"&gt;=" &amp;$D$3,選考プロセス!$C:$C,"&lt;="&amp; $F$3)</f>
        <v>0</v>
      </c>
      <c r="X21" s="18">
        <f>COUNTIFS(選考プロセス!$B:$B,'KPI-月間業績'!X$18,選考プロセス!$D:$D,'KPI-月間業績'!$C21,選考プロセス!$C:$C,"&gt;=" &amp;$D$3,選考プロセス!$C:$C,"&lt;="&amp; $F$3)</f>
        <v>0</v>
      </c>
      <c r="Y21" s="18">
        <f>COUNTIFS(選考プロセス!$B:$B,'KPI-月間業績'!Y$18,選考プロセス!$D:$D,'KPI-月間業績'!$C21,選考プロセス!$C:$C,"&gt;=" &amp;$D$3,選考プロセス!$C:$C,"&lt;="&amp; $F$3)</f>
        <v>0</v>
      </c>
      <c r="Z21" s="18">
        <f>COUNTIFS(選考プロセス!$B:$B,'KPI-月間業績'!Z$18,選考プロセス!$D:$D,'KPI-月間業績'!$C21,選考プロセス!$C:$C,"&gt;=" &amp;$D$3,選考プロセス!$C:$C,"&lt;="&amp; $F$3)</f>
        <v>0</v>
      </c>
      <c r="AA21" s="18">
        <f>COUNTIFS(選考プロセス!$B:$B,'KPI-月間業績'!AA$18,選考プロセス!$D:$D,'KPI-月間業績'!$C21,選考プロセス!$C:$C,"&gt;=" &amp;$D$3,選考プロセス!$C:$C,"&lt;="&amp; $F$3)</f>
        <v>1</v>
      </c>
      <c r="AB21" s="18">
        <f>COUNTIFS(選考プロセス!$B:$B,'KPI-月間業績'!AB$18,選考プロセス!$D:$D,'KPI-月間業績'!$C21,選考プロセス!$C:$C,"&gt;=" &amp;$D$3,選考プロセス!$C:$C,"&lt;="&amp; $F$3)</f>
        <v>0</v>
      </c>
      <c r="AC21" s="18">
        <f>COUNTIFS(選考プロセス!$B:$B,'KPI-月間業績'!AC$18,選考プロセス!$D:$D,'KPI-月間業績'!$C21,選考プロセス!$C:$C,"&gt;=" &amp;$D$3,選考プロセス!$C:$C,"&lt;="&amp; $F$3)</f>
        <v>0</v>
      </c>
      <c r="AD21" s="18">
        <f>COUNTIFS(選考プロセス!$B:$B,'KPI-月間業績'!AD$18,選考プロセス!$D:$D,'KPI-月間業績'!$C21,選考プロセス!$C:$C,"&gt;=" &amp;$D$3,選考プロセス!$C:$C,"&lt;="&amp; $F$3)</f>
        <v>1</v>
      </c>
      <c r="AE21" s="18">
        <f>COUNTIFS(選考プロセス!$B:$B,'KPI-月間業績'!AA$18,選考プロセス!E:E,'KPI-月間業績'!$C21,選考プロセス!$C:$C,"&gt;=" &amp;$D$3,選考プロセス!$C:$C,"&lt;="&amp; $F$3)*$F$4+COUNTIFS(選考プロセス!$B:$B,'KPI-月間業績'!AA$18,選考プロセス!F:F,'KPI-月間業績'!$C21,選考プロセス!$C:$C,"&gt;=" &amp;$D$3,選考プロセス!$C:$C,"&lt;="&amp; $F$3)*$F$5</f>
        <v>1</v>
      </c>
      <c r="AF21" s="21">
        <f>SUMIFS(選考プロセス!G:G,選考プロセス!E:E,'KPI-月間業績'!$C21,選考プロセス!C:C,"&gt;="&amp;'KPI-月間業績'!$D$3,選考プロセス!C:C,"&lt;="&amp;'KPI-月間業績'!$F$3)*$F$4+SUMIFS(選考プロセス!G:G,選考プロセス!F:F,'KPI-月間業績'!$C21,選考プロセス!C:C,"&gt;="&amp;'KPI-月間業績'!$D$3,選考プロセス!C:C,"&lt;="&amp;'KPI-月間業績'!$F$3)*$F$5</f>
        <v>2000000</v>
      </c>
      <c r="AG21" s="68">
        <f t="shared" si="3"/>
        <v>2000000</v>
      </c>
      <c r="AH21" s="67">
        <f>IFERROR(AVERAGEIFS(選考プロセス!H:H,選考プロセス!D:D,'KPI-月間業績'!$C21),"-")</f>
        <v>25</v>
      </c>
      <c r="AI21" s="69">
        <f>COUNTIFS(選考プロセス!$B:$B,'KPI-月間業績'!AD$18,選考プロセス!E:E,'KPI-月間業績'!$C21,選考プロセス!$C:$C,"&gt;=" &amp;$D$3,選考プロセス!$C:$C,"&lt;="&amp; $F$3)*0.5+COUNTIFS(選考プロセス!$B:$B,'KPI-月間業績'!AD$18,選考プロセス!F:F,'KPI-月間業績'!$C21,選考プロセス!$C:$C,"&gt;=" &amp;$D$3,選考プロセス!$C:$C,"&lt;="&amp; $F$3)*0.5</f>
        <v>0.5</v>
      </c>
      <c r="AJ21" s="21">
        <f>SUMIFS(選考プロセス!$J:$J,選考プロセス!$E:$E,'KPI-月間業績'!$C21,選考プロセス!$C:$C,"&gt;="&amp;$D$3,選考プロセス!$C:$C,"&lt;="&amp;$F$3)*0.5+SUMIFS(選考プロセス!$J:$J,選考プロセス!$F:$F,'KPI-月間業績'!$C21,選考プロセス!$C:$C,"&gt;="&amp;$D$3,選考プロセス!$C:$C,"&lt;="&amp;$F$3)*0.5</f>
        <v>500000</v>
      </c>
    </row>
    <row r="22" spans="2:36" x14ac:dyDescent="0.55000000000000004">
      <c r="B22" s="14" t="s">
        <v>16</v>
      </c>
      <c r="C22" s="14" t="s">
        <v>17</v>
      </c>
      <c r="D22" s="20">
        <f>COUNTIFS(売上!$E:$E,'KPI-月間業績'!$C22,売上!$D:$D,"&gt;="&amp;$D$3,売上!$D:$D,"&lt;="&amp;$F$3)*$F$4+COUNTIFS(売上!$F:$F,'KPI-月間業績'!$C22,売上!$D:$D,"&gt;="&amp;$D$3,売上!$D:$D,"&lt;="&amp;$F$3)*$F$5</f>
        <v>0.5</v>
      </c>
      <c r="E22" s="21">
        <f>SUMIFS(売上!$B:$B,売上!$E:$E,'KPI-月間業績'!$C22,売上!$D:$D,"&gt;=" &amp;$D$3,売上!$D:$D,"&lt;="&amp; $F$3)*$F$4+SUMIFS(売上!$B:$B,売上!$F:$F,'KPI-月間業績'!$C22,売上!$D:$D,"&gt;=" &amp;$D$3,売上!$D:$D,"&lt;="&amp; $F$3)*$F$5</f>
        <v>2500000</v>
      </c>
      <c r="F22" s="21">
        <f t="shared" si="4"/>
        <v>5000000</v>
      </c>
      <c r="G22" s="41">
        <f>IFERROR(AVERAGEIFS(売上!$G:$G,売上!$E:$E,'KPI-月間業績'!$C22),"-")</f>
        <v>30</v>
      </c>
      <c r="H22" s="20">
        <f>COUNTIFS(選考プロセス!$E:$E,$C22,選考プロセス!$I:$I,"&gt;="&amp;$D$3,選考プロセス!$I:$I,"&lt;="&amp;$F$3)*0.5+COUNTIFS(選考プロセス!$F:$F,$C22,選考プロセス!$I:$I,"&gt;="&amp;$D$3,選考プロセス!$I:$I,"&lt;="&amp;$F$3)*0.5</f>
        <v>0.5</v>
      </c>
      <c r="I22" s="21">
        <f>SUMIFS(選考プロセス!$J:$J,選考プロセス!$E:$E,'KPI-月間業績'!$C22,選考プロセス!$I:$I,"&gt;="&amp;$D$3,選考プロセス!$I:$I,"&lt;="&amp;$F$3)*0.5+SUMIFS(選考プロセス!$J:$J,選考プロセス!$F:$F,'KPI-月間業績'!$C22,選考プロセス!$I:$I,"&gt;="&amp;$D$3,選考プロセス!$I:$I,"&lt;="&amp;$F$3)*0.5</f>
        <v>0</v>
      </c>
      <c r="J22" s="18">
        <f>COUNTIFS(CAN!$B:$B,'KPI-月間業績'!J$18,CAN!$D:$D,$C22,CAN!$C:$C,"&gt;="&amp;$D$3,CAN!$C:$C,"&lt;="&amp;$F$3)</f>
        <v>0</v>
      </c>
      <c r="K22" s="18">
        <f>COUNTIFS(CAN!$B:$B,'KPI-月間業績'!K$18,CAN!$D:$D,$C22,CAN!$C:$C,"&gt;="&amp;$D$3,CAN!$C:$C,"&lt;="&amp;$F$3)</f>
        <v>0</v>
      </c>
      <c r="L22" s="18">
        <f>COUNTIFS(CAN!$B:$B,'KPI-月間業績'!L$18,CAN!$D:$D,$C22,CAN!$C:$C,"&gt;="&amp;$D$3,CAN!$C:$C,"&lt;="&amp;$F$3)</f>
        <v>1</v>
      </c>
      <c r="M22" s="18">
        <f>COUNTIFS(CAN!$B:$B,'KPI-月間業績'!M$18,CAN!$D:$D,$C22,CAN!$C:$C,"&gt;="&amp;$D$3,CAN!$C:$C,"&lt;="&amp;$F$3)</f>
        <v>0</v>
      </c>
      <c r="N22" s="18">
        <f>COUNTIFS(CAN!$B:$B,'KPI-月間業績'!N$18,CAN!$D:$D,$C22,CAN!$C:$C,"&gt;="&amp;$D$3,CAN!$C:$C,"&lt;="&amp;$F$3)</f>
        <v>0</v>
      </c>
      <c r="O22" s="18">
        <f>COUNTIFS(CAN!$B:$B,'KPI-月間業績'!O$18,CAN!$D:$D,$C22,CAN!$C:$C,"&gt;="&amp;$D$3,CAN!$C:$C,"&lt;="&amp;$F$3)</f>
        <v>0</v>
      </c>
      <c r="P22" s="18">
        <f>COUNTIFS(JOB!$B:$B,'KPI-月間業績'!P$18,JOB!$D:$D,$C22,JOB!$C:$C,"&gt;="&amp;$D$3,JOB!$C:$C,"&lt;="&amp;$F$3)</f>
        <v>0</v>
      </c>
      <c r="Q22" s="18">
        <f>COUNTIFS(JOB!$B:$B,'KPI-月間業績'!Q$18,JOB!$D:$D,$C22,JOB!$C:$C,"&gt;="&amp;$D$3,JOB!$C:$C,"&lt;="&amp;$F$3)</f>
        <v>0</v>
      </c>
      <c r="R22" s="18">
        <f>COUNTIFS(JOB!$B:$B,'KPI-月間業績'!R$18,JOB!$D:$D,$C22,JOB!$C:$C,"&gt;="&amp;$D$3,JOB!$C:$C,"&lt;="&amp;$F$3)</f>
        <v>0</v>
      </c>
      <c r="S22" s="18">
        <f>COUNTIFS(選考プロセス!$B:$B,'KPI-月間業績'!S$18,選考プロセス!$D:$D,'KPI-月間業績'!$C22,選考プロセス!$C:$C,"&gt;=" &amp;$D$3,選考プロセス!$C:$C,"&lt;="&amp; $F$3)</f>
        <v>0</v>
      </c>
      <c r="T22" s="18">
        <f>COUNTIFS(選考プロセス!$B:$B,'KPI-月間業績'!T$18,選考プロセス!$D:$D,'KPI-月間業績'!$C22,選考プロセス!$C:$C,"&gt;=" &amp;$D$3,選考プロセス!$C:$C,"&lt;="&amp; $F$3)</f>
        <v>0</v>
      </c>
      <c r="U22" s="18">
        <f>COUNTIFS(選考プロセス!$B:$B,'KPI-月間業績'!U$18,選考プロセス!$D:$D,'KPI-月間業績'!$C22,選考プロセス!$C:$C,"&gt;=" &amp;$D$3,選考プロセス!$C:$C,"&lt;="&amp; $F$3)</f>
        <v>0</v>
      </c>
      <c r="V22" s="18">
        <f>COUNTIFS(選考プロセス!$B:$B,'KPI-月間業績'!V$18,選考プロセス!$D:$D,'KPI-月間業績'!$C22,選考プロセス!$C:$C,"&gt;=" &amp;$D$3,選考プロセス!$C:$C,"&lt;="&amp; $F$3)</f>
        <v>0</v>
      </c>
      <c r="W22" s="18">
        <f>COUNTIFS(選考プロセス!$B:$B,'KPI-月間業績'!W$18,選考プロセス!$D:$D,'KPI-月間業績'!$C22,選考プロセス!$C:$C,"&gt;=" &amp;$D$3,選考プロセス!$C:$C,"&lt;="&amp; $F$3)</f>
        <v>0</v>
      </c>
      <c r="X22" s="18">
        <f>COUNTIFS(選考プロセス!$B:$B,'KPI-月間業績'!X$18,選考プロセス!$D:$D,'KPI-月間業績'!$C22,選考プロセス!$C:$C,"&gt;=" &amp;$D$3,選考プロセス!$C:$C,"&lt;="&amp; $F$3)</f>
        <v>0</v>
      </c>
      <c r="Y22" s="18">
        <f>COUNTIFS(選考プロセス!$B:$B,'KPI-月間業績'!Y$18,選考プロセス!$D:$D,'KPI-月間業績'!$C22,選考プロセス!$C:$C,"&gt;=" &amp;$D$3,選考プロセス!$C:$C,"&lt;="&amp; $F$3)</f>
        <v>0</v>
      </c>
      <c r="Z22" s="18">
        <f>COUNTIFS(選考プロセス!$B:$B,'KPI-月間業績'!Z$18,選考プロセス!$D:$D,'KPI-月間業績'!$C22,選考プロセス!$C:$C,"&gt;=" &amp;$D$3,選考プロセス!$C:$C,"&lt;="&amp; $F$3)</f>
        <v>0</v>
      </c>
      <c r="AA22" s="18">
        <f>COUNTIFS(選考プロセス!$B:$B,'KPI-月間業績'!AA$18,選考プロセス!$D:$D,'KPI-月間業績'!$C22,選考プロセス!$C:$C,"&gt;=" &amp;$D$3,選考プロセス!$C:$C,"&lt;="&amp; $F$3)</f>
        <v>0</v>
      </c>
      <c r="AB22" s="18">
        <f>COUNTIFS(選考プロセス!$B:$B,'KPI-月間業績'!AB$18,選考プロセス!$D:$D,'KPI-月間業績'!$C22,選考プロセス!$C:$C,"&gt;=" &amp;$D$3,選考プロセス!$C:$C,"&lt;="&amp; $F$3)</f>
        <v>0</v>
      </c>
      <c r="AC22" s="18">
        <f>COUNTIFS(選考プロセス!$B:$B,'KPI-月間業績'!AC$18,選考プロセス!$D:$D,'KPI-月間業績'!$C22,選考プロセス!$C:$C,"&gt;=" &amp;$D$3,選考プロセス!$C:$C,"&lt;="&amp; $F$3)</f>
        <v>0</v>
      </c>
      <c r="AD22" s="18">
        <f>COUNTIFS(選考プロセス!$B:$B,'KPI-月間業績'!AD$18,選考プロセス!$D:$D,'KPI-月間業績'!$C22,選考プロセス!$C:$C,"&gt;=" &amp;$D$3,選考プロセス!$C:$C,"&lt;="&amp; $F$3)</f>
        <v>0</v>
      </c>
      <c r="AE22" s="18">
        <f>COUNTIFS(選考プロセス!$B:$B,'KPI-月間業績'!AA$18,選考プロセス!E:E,'KPI-月間業績'!$C22,選考プロセス!$C:$C,"&gt;=" &amp;$D$3,選考プロセス!$C:$C,"&lt;="&amp; $F$3)*$F$4+COUNTIFS(選考プロセス!$B:$B,'KPI-月間業績'!AA$18,選考プロセス!F:F,'KPI-月間業績'!$C22,選考プロセス!$C:$C,"&gt;=" &amp;$D$3,選考プロセス!$C:$C,"&lt;="&amp; $F$3)*$F$5</f>
        <v>0.5</v>
      </c>
      <c r="AF22" s="21">
        <f>SUMIFS(選考プロセス!G:G,選考プロセス!E:E,'KPI-月間業績'!$C22,選考プロセス!C:C,"&gt;="&amp;'KPI-月間業績'!$D$3,選考プロセス!C:C,"&lt;="&amp;'KPI-月間業績'!$F$3)*$F$4+SUMIFS(選考プロセス!G:G,選考プロセス!F:F,'KPI-月間業績'!$C22,選考プロセス!C:C,"&gt;="&amp;'KPI-月間業績'!$D$3,選考プロセス!C:C,"&lt;="&amp;'KPI-月間業績'!$F$3)*$F$5</f>
        <v>1000000</v>
      </c>
      <c r="AG22" s="68">
        <f t="shared" si="3"/>
        <v>2000000</v>
      </c>
      <c r="AH22" s="67" t="str">
        <f>IFERROR(AVERAGEIFS(選考プロセス!H:H,選考プロセス!D:D,'KPI-月間業績'!$C22),"-")</f>
        <v>-</v>
      </c>
      <c r="AI22" s="69">
        <f>COUNTIFS(選考プロセス!$B:$B,'KPI-月間業績'!AD$18,選考プロセス!E:E,'KPI-月間業績'!$C22,選考プロセス!$C:$C,"&gt;=" &amp;$D$3,選考プロセス!$C:$C,"&lt;="&amp; $F$3)*0.5+COUNTIFS(選考プロセス!$B:$B,'KPI-月間業績'!AD$18,選考プロセス!F:F,'KPI-月間業績'!$C22,選考プロセス!$C:$C,"&gt;=" &amp;$D$3,選考プロセス!$C:$C,"&lt;="&amp; $F$3)*0.5</f>
        <v>0</v>
      </c>
      <c r="AJ22" s="21">
        <f>SUMIFS(選考プロセス!$J:$J,選考プロセス!$E:$E,'KPI-月間業績'!$C22,選考プロセス!$C:$C,"&gt;="&amp;$D$3,選考プロセス!$C:$C,"&lt;="&amp;$F$3)*0.5+SUMIFS(選考プロセス!$J:$J,選考プロセス!$F:$F,'KPI-月間業績'!$C22,選考プロセス!$C:$C,"&gt;="&amp;$D$3,選考プロセス!$C:$C,"&lt;="&amp;$F$3)*0.5</f>
        <v>0</v>
      </c>
    </row>
    <row r="23" spans="2:36" x14ac:dyDescent="0.55000000000000004">
      <c r="B23" s="14" t="s">
        <v>16</v>
      </c>
      <c r="C23" s="14" t="s">
        <v>18</v>
      </c>
      <c r="D23" s="20">
        <f>COUNTIFS(売上!$E:$E,'KPI-月間業績'!$C23,売上!$D:$D,"&gt;="&amp;$D$3,売上!$D:$D,"&lt;="&amp;$F$3)*$F$4+COUNTIFS(売上!$F:$F,'KPI-月間業績'!$C23,売上!$D:$D,"&gt;="&amp;$D$3,売上!$D:$D,"&lt;="&amp;$F$3)*$F$5</f>
        <v>0.5</v>
      </c>
      <c r="E23" s="21">
        <f>SUMIFS(売上!$B:$B,売上!$E:$E,'KPI-月間業績'!$C23,売上!$D:$D,"&gt;=" &amp;$D$3,売上!$D:$D,"&lt;="&amp; $F$3)*$F$4+SUMIFS(売上!$B:$B,売上!$F:$F,'KPI-月間業績'!$C23,売上!$D:$D,"&gt;=" &amp;$D$3,売上!$D:$D,"&lt;="&amp; $F$3)*$F$5</f>
        <v>2500000</v>
      </c>
      <c r="F23" s="21">
        <f t="shared" si="4"/>
        <v>5000000</v>
      </c>
      <c r="G23" s="41" t="str">
        <f>IFERROR(AVERAGEIFS(売上!$G:$G,売上!$E:$E,'KPI-月間業績'!$C23),"-")</f>
        <v>-</v>
      </c>
      <c r="H23" s="20">
        <f>COUNTIFS(選考プロセス!$E:$E,$C23,選考プロセス!$I:$I,"&gt;="&amp;$D$3,選考プロセス!$I:$I,"&lt;="&amp;$F$3)*0.5+COUNTIFS(選考プロセス!$F:$F,$C23,選考プロセス!$I:$I,"&gt;="&amp;$D$3,選考プロセス!$I:$I,"&lt;="&amp;$F$3)*0.5</f>
        <v>0.5</v>
      </c>
      <c r="I23" s="21">
        <f>SUMIFS(選考プロセス!$J:$J,選考プロセス!$E:$E,'KPI-月間業績'!$C23,選考プロセス!$I:$I,"&gt;="&amp;$D$3,選考プロセス!$I:$I,"&lt;="&amp;$F$3)*0.5+SUMIFS(選考プロセス!$J:$J,選考プロセス!$F:$F,'KPI-月間業績'!$C23,選考プロセス!$I:$I,"&gt;="&amp;$D$3,選考プロセス!$I:$I,"&lt;="&amp;$F$3)*0.5</f>
        <v>500000</v>
      </c>
      <c r="J23" s="18">
        <f>COUNTIFS(CAN!$B:$B,'KPI-月間業績'!J$18,CAN!$D:$D,$C23,CAN!$C:$C,"&gt;="&amp;$D$3,CAN!$C:$C,"&lt;="&amp;$F$3)</f>
        <v>0</v>
      </c>
      <c r="K23" s="18">
        <f>COUNTIFS(CAN!$B:$B,'KPI-月間業績'!K$18,CAN!$D:$D,$C23,CAN!$C:$C,"&gt;="&amp;$D$3,CAN!$C:$C,"&lt;="&amp;$F$3)</f>
        <v>0</v>
      </c>
      <c r="L23" s="18">
        <f>COUNTIFS(CAN!$B:$B,'KPI-月間業績'!L$18,CAN!$D:$D,$C23,CAN!$C:$C,"&gt;="&amp;$D$3,CAN!$C:$C,"&lt;="&amp;$F$3)</f>
        <v>0</v>
      </c>
      <c r="M23" s="18">
        <f>COUNTIFS(CAN!$B:$B,'KPI-月間業績'!M$18,CAN!$D:$D,$C23,CAN!$C:$C,"&gt;="&amp;$D$3,CAN!$C:$C,"&lt;="&amp;$F$3)</f>
        <v>0</v>
      </c>
      <c r="N23" s="18">
        <f>COUNTIFS(CAN!$B:$B,'KPI-月間業績'!N$18,CAN!$D:$D,$C23,CAN!$C:$C,"&gt;="&amp;$D$3,CAN!$C:$C,"&lt;="&amp;$F$3)</f>
        <v>0</v>
      </c>
      <c r="O23" s="18">
        <f>COUNTIFS(CAN!$B:$B,'KPI-月間業績'!O$18,CAN!$D:$D,$C23,CAN!$C:$C,"&gt;="&amp;$D$3,CAN!$C:$C,"&lt;="&amp;$F$3)</f>
        <v>0</v>
      </c>
      <c r="P23" s="18">
        <f>COUNTIFS(JOB!$B:$B,'KPI-月間業績'!P$18,JOB!$D:$D,$C23,JOB!$C:$C,"&gt;="&amp;$D$3,JOB!$C:$C,"&lt;="&amp;$F$3)</f>
        <v>0</v>
      </c>
      <c r="Q23" s="18">
        <f>COUNTIFS(JOB!$B:$B,'KPI-月間業績'!Q$18,JOB!$D:$D,$C23,JOB!$C:$C,"&gt;="&amp;$D$3,JOB!$C:$C,"&lt;="&amp;$F$3)</f>
        <v>0</v>
      </c>
      <c r="R23" s="18">
        <f>COUNTIFS(JOB!$B:$B,'KPI-月間業績'!R$18,JOB!$D:$D,$C23,JOB!$C:$C,"&gt;="&amp;$D$3,JOB!$C:$C,"&lt;="&amp;$F$3)</f>
        <v>0</v>
      </c>
      <c r="S23" s="18">
        <f>COUNTIFS(選考プロセス!$B:$B,'KPI-月間業績'!S$18,選考プロセス!$D:$D,'KPI-月間業績'!$C23,選考プロセス!$C:$C,"&gt;=" &amp;$D$3,選考プロセス!$C:$C,"&lt;="&amp; $F$3)</f>
        <v>0</v>
      </c>
      <c r="T23" s="18">
        <f>COUNTIFS(選考プロセス!$B:$B,'KPI-月間業績'!T$18,選考プロセス!$D:$D,'KPI-月間業績'!$C23,選考プロセス!$C:$C,"&gt;=" &amp;$D$3,選考プロセス!$C:$C,"&lt;="&amp; $F$3)</f>
        <v>0</v>
      </c>
      <c r="U23" s="18">
        <f>COUNTIFS(選考プロセス!$B:$B,'KPI-月間業績'!U$18,選考プロセス!$D:$D,'KPI-月間業績'!$C23,選考プロセス!$C:$C,"&gt;=" &amp;$D$3,選考プロセス!$C:$C,"&lt;="&amp; $F$3)</f>
        <v>0</v>
      </c>
      <c r="V23" s="18">
        <f>COUNTIFS(選考プロセス!$B:$B,'KPI-月間業績'!V$18,選考プロセス!$D:$D,'KPI-月間業績'!$C23,選考プロセス!$C:$C,"&gt;=" &amp;$D$3,選考プロセス!$C:$C,"&lt;="&amp; $F$3)</f>
        <v>0</v>
      </c>
      <c r="W23" s="18">
        <f>COUNTIFS(選考プロセス!$B:$B,'KPI-月間業績'!W$18,選考プロセス!$D:$D,'KPI-月間業績'!$C23,選考プロセス!$C:$C,"&gt;=" &amp;$D$3,選考プロセス!$C:$C,"&lt;="&amp; $F$3)</f>
        <v>0</v>
      </c>
      <c r="X23" s="18">
        <f>COUNTIFS(選考プロセス!$B:$B,'KPI-月間業績'!X$18,選考プロセス!$D:$D,'KPI-月間業績'!$C23,選考プロセス!$C:$C,"&gt;=" &amp;$D$3,選考プロセス!$C:$C,"&lt;="&amp; $F$3)</f>
        <v>0</v>
      </c>
      <c r="Y23" s="18">
        <f>COUNTIFS(選考プロセス!$B:$B,'KPI-月間業績'!Y$18,選考プロセス!$D:$D,'KPI-月間業績'!$C23,選考プロセス!$C:$C,"&gt;=" &amp;$D$3,選考プロセス!$C:$C,"&lt;="&amp; $F$3)</f>
        <v>0</v>
      </c>
      <c r="Z23" s="18">
        <f>COUNTIFS(選考プロセス!$B:$B,'KPI-月間業績'!Z$18,選考プロセス!$D:$D,'KPI-月間業績'!$C23,選考プロセス!$C:$C,"&gt;=" &amp;$D$3,選考プロセス!$C:$C,"&lt;="&amp; $F$3)</f>
        <v>0</v>
      </c>
      <c r="AA23" s="18">
        <f>COUNTIFS(選考プロセス!$B:$B,'KPI-月間業績'!AA$18,選考プロセス!$D:$D,'KPI-月間業績'!$C23,選考プロセス!$C:$C,"&gt;=" &amp;$D$3,選考プロセス!$C:$C,"&lt;="&amp; $F$3)</f>
        <v>0</v>
      </c>
      <c r="AB23" s="18">
        <f>COUNTIFS(選考プロセス!$B:$B,'KPI-月間業績'!AB$18,選考プロセス!$D:$D,'KPI-月間業績'!$C23,選考プロセス!$C:$C,"&gt;=" &amp;$D$3,選考プロセス!$C:$C,"&lt;="&amp; $F$3)</f>
        <v>0</v>
      </c>
      <c r="AC23" s="18">
        <f>COUNTIFS(選考プロセス!$B:$B,'KPI-月間業績'!AC$18,選考プロセス!$D:$D,'KPI-月間業績'!$C23,選考プロセス!$C:$C,"&gt;=" &amp;$D$3,選考プロセス!$C:$C,"&lt;="&amp; $F$3)</f>
        <v>0</v>
      </c>
      <c r="AD23" s="18">
        <f>COUNTIFS(選考プロセス!$B:$B,'KPI-月間業績'!AD$18,選考プロセス!$D:$D,'KPI-月間業績'!$C23,選考プロセス!$C:$C,"&gt;=" &amp;$D$3,選考プロセス!$C:$C,"&lt;="&amp; $F$3)</f>
        <v>0</v>
      </c>
      <c r="AE23" s="18">
        <f>COUNTIFS(選考プロセス!$B:$B,'KPI-月間業績'!AA$18,選考プロセス!E:E,'KPI-月間業績'!$C23,選考プロセス!$C:$C,"&gt;=" &amp;$D$3,選考プロセス!$C:$C,"&lt;="&amp; $F$3)*$F$4+COUNTIFS(選考プロセス!$B:$B,'KPI-月間業績'!AA$18,選考プロセス!F:F,'KPI-月間業績'!$C23,選考プロセス!$C:$C,"&gt;=" &amp;$D$3,選考プロセス!$C:$C,"&lt;="&amp; $F$3)*$F$5</f>
        <v>0.5</v>
      </c>
      <c r="AF23" s="21">
        <f>SUMIFS(選考プロセス!G:G,選考プロセス!E:E,'KPI-月間業績'!$C23,選考プロセス!C:C,"&gt;="&amp;'KPI-月間業績'!$D$3,選考プロセス!C:C,"&lt;="&amp;'KPI-月間業績'!$F$3)*$F$4+SUMIFS(選考プロセス!G:G,選考プロセス!F:F,'KPI-月間業績'!$C23,選考プロセス!C:C,"&gt;="&amp;'KPI-月間業績'!$D$3,選考プロセス!C:C,"&lt;="&amp;'KPI-月間業績'!$F$3)*$F$5</f>
        <v>1000000</v>
      </c>
      <c r="AG23" s="68">
        <f t="shared" si="3"/>
        <v>2000000</v>
      </c>
      <c r="AH23" s="67" t="str">
        <f>IFERROR(AVERAGEIFS(選考プロセス!H:H,選考プロセス!D:D,'KPI-月間業績'!$C23),"-")</f>
        <v>-</v>
      </c>
      <c r="AI23" s="69">
        <f>COUNTIFS(選考プロセス!$B:$B,'KPI-月間業績'!AD$18,選考プロセス!E:E,'KPI-月間業績'!$C23,選考プロセス!$C:$C,"&gt;=" &amp;$D$3,選考プロセス!$C:$C,"&lt;="&amp; $F$3)*0.5+COUNTIFS(選考プロセス!$B:$B,'KPI-月間業績'!AD$18,選考プロセス!F:F,'KPI-月間業績'!$C23,選考プロセス!$C:$C,"&gt;=" &amp;$D$3,選考プロセス!$C:$C,"&lt;="&amp; $F$3)*0.5</f>
        <v>0</v>
      </c>
      <c r="AJ23" s="21">
        <f>SUMIFS(選考プロセス!$J:$J,選考プロセス!$E:$E,'KPI-月間業績'!$C23,選考プロセス!$C:$C,"&gt;="&amp;$D$3,選考プロセス!$C:$C,"&lt;="&amp;$F$3)*0.5+SUMIFS(選考プロセス!$J:$J,選考プロセス!$F:$F,'KPI-月間業績'!$C23,選考プロセス!$C:$C,"&gt;="&amp;$D$3,選考プロセス!$C:$C,"&lt;="&amp;$F$3)*0.5</f>
        <v>500000</v>
      </c>
    </row>
    <row r="24" spans="2:36" x14ac:dyDescent="0.55000000000000004">
      <c r="B24" s="14" t="s">
        <v>16</v>
      </c>
      <c r="C24" s="14" t="s">
        <v>19</v>
      </c>
      <c r="D24" s="20">
        <f>COUNTIFS(売上!$E:$E,'KPI-月間業績'!$C24,売上!$D:$D,"&gt;="&amp;$D$3,売上!$D:$D,"&lt;="&amp;$F$3)*$F$4+COUNTIFS(売上!$F:$F,'KPI-月間業績'!$C24,売上!$D:$D,"&gt;="&amp;$D$3,売上!$D:$D,"&lt;="&amp;$F$3)*$F$5</f>
        <v>0</v>
      </c>
      <c r="E24" s="21">
        <f>SUMIFS(売上!$B:$B,売上!$E:$E,'KPI-月間業績'!$C24,売上!$D:$D,"&gt;=" &amp;$D$3,売上!$D:$D,"&lt;="&amp; $F$3)*$F$4+SUMIFS(売上!$B:$B,売上!$F:$F,'KPI-月間業績'!$C24,売上!$D:$D,"&gt;=" &amp;$D$3,売上!$D:$D,"&lt;="&amp; $F$3)*$F$5</f>
        <v>0</v>
      </c>
      <c r="F24" s="21" t="str">
        <f t="shared" si="4"/>
        <v>-</v>
      </c>
      <c r="G24" s="41" t="str">
        <f>IFERROR(AVERAGEIFS(売上!$G:$G,売上!$E:$E,'KPI-月間業績'!$C24),"-")</f>
        <v>-</v>
      </c>
      <c r="H24" s="20">
        <f>COUNTIFS(選考プロセス!$E:$E,$C24,選考プロセス!$I:$I,"&gt;="&amp;$D$3,選考プロセス!$I:$I,"&lt;="&amp;$F$3)*0.5+COUNTIFS(選考プロセス!$F:$F,$C24,選考プロセス!$I:$I,"&gt;="&amp;$D$3,選考プロセス!$I:$I,"&lt;="&amp;$F$3)*0.5</f>
        <v>0.5</v>
      </c>
      <c r="I24" s="21">
        <f>SUMIFS(選考プロセス!$J:$J,選考プロセス!$E:$E,'KPI-月間業績'!$C24,選考プロセス!$I:$I,"&gt;="&amp;$D$3,選考プロセス!$I:$I,"&lt;="&amp;$F$3)*0.5+SUMIFS(選考プロセス!$J:$J,選考プロセス!$F:$F,'KPI-月間業績'!$C24,選考プロセス!$I:$I,"&gt;="&amp;$D$3,選考プロセス!$I:$I,"&lt;="&amp;$F$3)*0.5</f>
        <v>500000</v>
      </c>
      <c r="J24" s="18">
        <f>COUNTIFS(CAN!$B:$B,'KPI-月間業績'!J$18,CAN!$D:$D,$C24,CAN!$C:$C,"&gt;="&amp;$D$3,CAN!$C:$C,"&lt;="&amp;$F$3)</f>
        <v>0</v>
      </c>
      <c r="K24" s="18">
        <f>COUNTIFS(CAN!$B:$B,'KPI-月間業績'!K$18,CAN!$D:$D,$C24,CAN!$C:$C,"&gt;="&amp;$D$3,CAN!$C:$C,"&lt;="&amp;$F$3)</f>
        <v>0</v>
      </c>
      <c r="L24" s="18">
        <f>COUNTIFS(CAN!$B:$B,'KPI-月間業績'!L$18,CAN!$D:$D,$C24,CAN!$C:$C,"&gt;="&amp;$D$3,CAN!$C:$C,"&lt;="&amp;$F$3)</f>
        <v>0</v>
      </c>
      <c r="M24" s="18">
        <f>COUNTIFS(CAN!$B:$B,'KPI-月間業績'!M$18,CAN!$D:$D,$C24,CAN!$C:$C,"&gt;="&amp;$D$3,CAN!$C:$C,"&lt;="&amp;$F$3)</f>
        <v>0</v>
      </c>
      <c r="N24" s="18">
        <f>COUNTIFS(CAN!$B:$B,'KPI-月間業績'!N$18,CAN!$D:$D,$C24,CAN!$C:$C,"&gt;="&amp;$D$3,CAN!$C:$C,"&lt;="&amp;$F$3)</f>
        <v>0</v>
      </c>
      <c r="O24" s="18">
        <f>COUNTIFS(CAN!$B:$B,'KPI-月間業績'!O$18,CAN!$D:$D,$C24,CAN!$C:$C,"&gt;="&amp;$D$3,CAN!$C:$C,"&lt;="&amp;$F$3)</f>
        <v>0</v>
      </c>
      <c r="P24" s="18">
        <f>COUNTIFS(JOB!$B:$B,'KPI-月間業績'!P$18,JOB!$D:$D,$C24,JOB!$C:$C,"&gt;="&amp;$D$3,JOB!$C:$C,"&lt;="&amp;$F$3)</f>
        <v>0</v>
      </c>
      <c r="Q24" s="18">
        <f>COUNTIFS(JOB!$B:$B,'KPI-月間業績'!Q$18,JOB!$D:$D,$C24,JOB!$C:$C,"&gt;="&amp;$D$3,JOB!$C:$C,"&lt;="&amp;$F$3)</f>
        <v>0</v>
      </c>
      <c r="R24" s="18">
        <f>COUNTIFS(JOB!$B:$B,'KPI-月間業績'!R$18,JOB!$D:$D,$C24,JOB!$C:$C,"&gt;="&amp;$D$3,JOB!$C:$C,"&lt;="&amp;$F$3)</f>
        <v>0</v>
      </c>
      <c r="S24" s="18">
        <f>COUNTIFS(選考プロセス!$B:$B,'KPI-月間業績'!S$18,選考プロセス!$D:$D,'KPI-月間業績'!$C24,選考プロセス!$C:$C,"&gt;=" &amp;$D$3,選考プロセス!$C:$C,"&lt;="&amp; $F$3)</f>
        <v>0</v>
      </c>
      <c r="T24" s="18">
        <f>COUNTIFS(選考プロセス!$B:$B,'KPI-月間業績'!T$18,選考プロセス!$D:$D,'KPI-月間業績'!$C24,選考プロセス!$C:$C,"&gt;=" &amp;$D$3,選考プロセス!$C:$C,"&lt;="&amp; $F$3)</f>
        <v>0</v>
      </c>
      <c r="U24" s="18">
        <f>COUNTIFS(選考プロセス!$B:$B,'KPI-月間業績'!U$18,選考プロセス!$D:$D,'KPI-月間業績'!$C24,選考プロセス!$C:$C,"&gt;=" &amp;$D$3,選考プロセス!$C:$C,"&lt;="&amp; $F$3)</f>
        <v>0</v>
      </c>
      <c r="V24" s="18">
        <f>COUNTIFS(選考プロセス!$B:$B,'KPI-月間業績'!V$18,選考プロセス!$D:$D,'KPI-月間業績'!$C24,選考プロセス!$C:$C,"&gt;=" &amp;$D$3,選考プロセス!$C:$C,"&lt;="&amp; $F$3)</f>
        <v>0</v>
      </c>
      <c r="W24" s="18">
        <f>COUNTIFS(選考プロセス!$B:$B,'KPI-月間業績'!W$18,選考プロセス!$D:$D,'KPI-月間業績'!$C24,選考プロセス!$C:$C,"&gt;=" &amp;$D$3,選考プロセス!$C:$C,"&lt;="&amp; $F$3)</f>
        <v>0</v>
      </c>
      <c r="X24" s="18">
        <f>COUNTIFS(選考プロセス!$B:$B,'KPI-月間業績'!X$18,選考プロセス!$D:$D,'KPI-月間業績'!$C24,選考プロセス!$C:$C,"&gt;=" &amp;$D$3,選考プロセス!$C:$C,"&lt;="&amp; $F$3)</f>
        <v>0</v>
      </c>
      <c r="Y24" s="18">
        <f>COUNTIFS(選考プロセス!$B:$B,'KPI-月間業績'!Y$18,選考プロセス!$D:$D,'KPI-月間業績'!$C24,選考プロセス!$C:$C,"&gt;=" &amp;$D$3,選考プロセス!$C:$C,"&lt;="&amp; $F$3)</f>
        <v>0</v>
      </c>
      <c r="Z24" s="18">
        <f>COUNTIFS(選考プロセス!$B:$B,'KPI-月間業績'!Z$18,選考プロセス!$D:$D,'KPI-月間業績'!$C24,選考プロセス!$C:$C,"&gt;=" &amp;$D$3,選考プロセス!$C:$C,"&lt;="&amp; $F$3)</f>
        <v>0</v>
      </c>
      <c r="AA24" s="18">
        <f>COUNTIFS(選考プロセス!$B:$B,'KPI-月間業績'!AA$18,選考プロセス!$D:$D,'KPI-月間業績'!$C24,選考プロセス!$C:$C,"&gt;=" &amp;$D$3,選考プロセス!$C:$C,"&lt;="&amp; $F$3)</f>
        <v>0</v>
      </c>
      <c r="AB24" s="18">
        <f>COUNTIFS(選考プロセス!$B:$B,'KPI-月間業績'!AB$18,選考プロセス!$D:$D,'KPI-月間業績'!$C24,選考プロセス!$C:$C,"&gt;=" &amp;$D$3,選考プロセス!$C:$C,"&lt;="&amp; $F$3)</f>
        <v>0</v>
      </c>
      <c r="AC24" s="18">
        <f>COUNTIFS(選考プロセス!$B:$B,'KPI-月間業績'!AC$18,選考プロセス!$D:$D,'KPI-月間業績'!$C24,選考プロセス!$C:$C,"&gt;=" &amp;$D$3,選考プロセス!$C:$C,"&lt;="&amp; $F$3)</f>
        <v>0</v>
      </c>
      <c r="AD24" s="18">
        <f>COUNTIFS(選考プロセス!$B:$B,'KPI-月間業績'!AD$18,選考プロセス!$D:$D,'KPI-月間業績'!$C24,選考プロセス!$C:$C,"&gt;=" &amp;$D$3,選考プロセス!$C:$C,"&lt;="&amp; $F$3)</f>
        <v>0</v>
      </c>
      <c r="AE24" s="18">
        <f>COUNTIFS(選考プロセス!$B:$B,'KPI-月間業績'!AA$18,選考プロセス!E:E,'KPI-月間業績'!$C24,選考プロセス!$C:$C,"&gt;=" &amp;$D$3,選考プロセス!$C:$C,"&lt;="&amp; $F$3)*$F$4+COUNTIFS(選考プロセス!$B:$B,'KPI-月間業績'!AA$18,選考プロセス!F:F,'KPI-月間業績'!$C24,選考プロセス!$C:$C,"&gt;=" &amp;$D$3,選考プロセス!$C:$C,"&lt;="&amp; $F$3)*$F$5</f>
        <v>0</v>
      </c>
      <c r="AF24" s="21">
        <f>SUMIFS(選考プロセス!G:G,選考プロセス!E:E,'KPI-月間業績'!$C24,選考プロセス!C:C,"&gt;="&amp;'KPI-月間業績'!$D$3,選考プロセス!C:C,"&lt;="&amp;'KPI-月間業績'!$F$3)*$F$4+SUMIFS(選考プロセス!G:G,選考プロセス!F:F,'KPI-月間業績'!$C24,選考プロセス!C:C,"&gt;="&amp;'KPI-月間業績'!$D$3,選考プロセス!C:C,"&lt;="&amp;'KPI-月間業績'!$F$3)*$F$5</f>
        <v>0</v>
      </c>
      <c r="AG24" s="68" t="str">
        <f t="shared" si="3"/>
        <v>-</v>
      </c>
      <c r="AH24" s="67" t="str">
        <f>IFERROR(AVERAGEIFS(選考プロセス!H:H,選考プロセス!D:D,'KPI-月間業績'!$C24),"-")</f>
        <v>-</v>
      </c>
      <c r="AI24" s="69">
        <f>COUNTIFS(選考プロセス!$B:$B,'KPI-月間業績'!AD$18,選考プロセス!E:E,'KPI-月間業績'!$C24,選考プロセス!$C:$C,"&gt;=" &amp;$D$3,選考プロセス!$C:$C,"&lt;="&amp; $F$3)*0.5+COUNTIFS(選考プロセス!$B:$B,'KPI-月間業績'!AD$18,選考プロセス!F:F,'KPI-月間業績'!$C24,選考プロセス!$C:$C,"&gt;=" &amp;$D$3,選考プロセス!$C:$C,"&lt;="&amp; $F$3)*0.5</f>
        <v>0.5</v>
      </c>
      <c r="AJ24" s="21">
        <f>SUMIFS(選考プロセス!$J:$J,選考プロセス!$E:$E,'KPI-月間業績'!$C24,選考プロセス!$C:$C,"&gt;="&amp;$D$3,選考プロセス!$C:$C,"&lt;="&amp;$F$3)*0.5+SUMIFS(選考プロセス!$J:$J,選考プロセス!$F:$F,'KPI-月間業績'!$C24,選考プロセス!$C:$C,"&gt;="&amp;$D$3,選考プロセス!$C:$C,"&lt;="&amp;$F$3)*0.5</f>
        <v>500000</v>
      </c>
    </row>
    <row r="25" spans="2:36" x14ac:dyDescent="0.55000000000000004">
      <c r="B25" s="8"/>
      <c r="C25" s="8"/>
      <c r="D25" s="12"/>
      <c r="E25" s="13"/>
      <c r="F25" s="13"/>
      <c r="G25" s="13"/>
      <c r="H25" s="13"/>
      <c r="I25" s="13"/>
    </row>
  </sheetData>
  <phoneticPr fontId="1"/>
  <dataValidations count="1">
    <dataValidation type="list" operator="equal" showInputMessage="1" showErrorMessage="1" sqref="F4:I5" xr:uid="{ED45217B-6367-44D4-9E90-94E35BCD6BD8}">
      <formula1>"0.0,0.5,1.0"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432BA-A264-4E9E-8AA7-4952C36E3130}">
  <sheetPr>
    <tabColor theme="0" tint="-0.249977111117893"/>
  </sheetPr>
  <dimension ref="A1:G15"/>
  <sheetViews>
    <sheetView workbookViewId="0"/>
  </sheetViews>
  <sheetFormatPr defaultRowHeight="18" x14ac:dyDescent="0.55000000000000004"/>
  <cols>
    <col min="3" max="3" width="14.75" bestFit="1" customWidth="1"/>
    <col min="4" max="4" width="12.58203125" bestFit="1" customWidth="1"/>
  </cols>
  <sheetData>
    <row r="1" spans="1:7" x14ac:dyDescent="0.55000000000000004">
      <c r="A1" t="s">
        <v>78</v>
      </c>
      <c r="B1" t="s">
        <v>50</v>
      </c>
      <c r="C1" t="s">
        <v>51</v>
      </c>
      <c r="D1" t="s">
        <v>56</v>
      </c>
      <c r="E1" t="s">
        <v>52</v>
      </c>
      <c r="F1" t="s">
        <v>53</v>
      </c>
      <c r="G1" t="s">
        <v>75</v>
      </c>
    </row>
    <row r="2" spans="1:7" x14ac:dyDescent="0.55000000000000004">
      <c r="A2">
        <v>10004</v>
      </c>
      <c r="B2">
        <v>3000000</v>
      </c>
      <c r="C2" s="30">
        <v>43590</v>
      </c>
      <c r="D2" s="30">
        <v>43621</v>
      </c>
      <c r="E2" t="s">
        <v>54</v>
      </c>
      <c r="F2" t="s">
        <v>14</v>
      </c>
      <c r="G2">
        <v>25</v>
      </c>
    </row>
    <row r="3" spans="1:7" x14ac:dyDescent="0.55000000000000004">
      <c r="A3">
        <v>10005</v>
      </c>
      <c r="B3">
        <v>5000000</v>
      </c>
      <c r="C3" s="30">
        <v>43591</v>
      </c>
      <c r="D3" s="30">
        <v>43622</v>
      </c>
      <c r="E3" t="s">
        <v>17</v>
      </c>
      <c r="F3" t="s">
        <v>14</v>
      </c>
      <c r="G3">
        <v>30</v>
      </c>
    </row>
    <row r="4" spans="1:7" x14ac:dyDescent="0.55000000000000004">
      <c r="A4">
        <v>10006</v>
      </c>
      <c r="B4">
        <v>3000000</v>
      </c>
      <c r="C4" s="30">
        <v>43592</v>
      </c>
      <c r="D4" s="30">
        <v>43623</v>
      </c>
      <c r="E4" t="s">
        <v>54</v>
      </c>
      <c r="F4" t="s">
        <v>14</v>
      </c>
      <c r="G4">
        <v>30</v>
      </c>
    </row>
    <row r="5" spans="1:7" x14ac:dyDescent="0.55000000000000004">
      <c r="A5">
        <v>10007</v>
      </c>
      <c r="B5">
        <v>5000000</v>
      </c>
      <c r="C5" s="30">
        <v>43593</v>
      </c>
      <c r="D5" s="30">
        <v>43624</v>
      </c>
      <c r="E5" t="s">
        <v>54</v>
      </c>
      <c r="F5" t="s">
        <v>14</v>
      </c>
      <c r="G5">
        <v>30</v>
      </c>
    </row>
    <row r="6" spans="1:7" x14ac:dyDescent="0.55000000000000004">
      <c r="A6">
        <v>10008</v>
      </c>
      <c r="B6">
        <v>3000000</v>
      </c>
      <c r="C6" s="30">
        <v>43594</v>
      </c>
      <c r="D6" s="30">
        <v>43625</v>
      </c>
      <c r="E6" t="s">
        <v>15</v>
      </c>
      <c r="F6" t="s">
        <v>14</v>
      </c>
      <c r="G6">
        <v>25</v>
      </c>
    </row>
    <row r="7" spans="1:7" x14ac:dyDescent="0.55000000000000004">
      <c r="A7">
        <v>10009</v>
      </c>
      <c r="B7">
        <v>5000000</v>
      </c>
      <c r="C7" s="30">
        <v>43626</v>
      </c>
      <c r="D7" s="30">
        <v>43626</v>
      </c>
      <c r="E7" t="s">
        <v>14</v>
      </c>
      <c r="F7" t="s">
        <v>14</v>
      </c>
      <c r="G7">
        <v>30</v>
      </c>
    </row>
    <row r="8" spans="1:7" x14ac:dyDescent="0.55000000000000004">
      <c r="A8">
        <v>10010</v>
      </c>
      <c r="B8">
        <v>3000000</v>
      </c>
      <c r="C8" s="30">
        <v>43627</v>
      </c>
      <c r="D8" s="30">
        <v>43627</v>
      </c>
      <c r="E8" t="s">
        <v>54</v>
      </c>
      <c r="F8" t="s">
        <v>15</v>
      </c>
      <c r="G8">
        <v>25</v>
      </c>
    </row>
    <row r="9" spans="1:7" x14ac:dyDescent="0.55000000000000004">
      <c r="A9">
        <v>10011</v>
      </c>
      <c r="B9">
        <v>5000000</v>
      </c>
      <c r="C9" s="30">
        <v>43628</v>
      </c>
      <c r="D9" s="30">
        <v>43628</v>
      </c>
      <c r="E9" t="s">
        <v>54</v>
      </c>
      <c r="F9" t="s">
        <v>18</v>
      </c>
      <c r="G9">
        <v>25</v>
      </c>
    </row>
    <row r="10" spans="1:7" x14ac:dyDescent="0.55000000000000004">
      <c r="A10">
        <v>10012</v>
      </c>
      <c r="B10">
        <v>3000000</v>
      </c>
      <c r="C10" s="30">
        <v>43629</v>
      </c>
      <c r="D10" s="30">
        <v>43647</v>
      </c>
      <c r="E10" t="s">
        <v>54</v>
      </c>
      <c r="F10" t="s">
        <v>19</v>
      </c>
      <c r="G10">
        <v>30</v>
      </c>
    </row>
    <row r="11" spans="1:7" x14ac:dyDescent="0.55000000000000004">
      <c r="A11">
        <v>10013</v>
      </c>
      <c r="B11">
        <v>3000000</v>
      </c>
      <c r="C11" s="30">
        <v>43629</v>
      </c>
      <c r="D11" s="30">
        <v>43648</v>
      </c>
      <c r="E11" t="s">
        <v>54</v>
      </c>
      <c r="F11" t="s">
        <v>19</v>
      </c>
      <c r="G11">
        <v>31</v>
      </c>
    </row>
    <row r="12" spans="1:7" x14ac:dyDescent="0.55000000000000004">
      <c r="A12">
        <v>10014</v>
      </c>
      <c r="B12">
        <v>3000000</v>
      </c>
      <c r="C12" s="30">
        <v>43629</v>
      </c>
      <c r="D12" s="30">
        <v>43649</v>
      </c>
      <c r="E12" t="s">
        <v>54</v>
      </c>
      <c r="F12" t="s">
        <v>19</v>
      </c>
      <c r="G12">
        <v>32</v>
      </c>
    </row>
    <row r="13" spans="1:7" x14ac:dyDescent="0.55000000000000004">
      <c r="A13">
        <v>10015</v>
      </c>
      <c r="B13">
        <v>3000000</v>
      </c>
      <c r="C13" s="30">
        <v>43629</v>
      </c>
      <c r="D13" s="30">
        <v>43650</v>
      </c>
      <c r="E13" t="s">
        <v>54</v>
      </c>
      <c r="F13" t="s">
        <v>19</v>
      </c>
      <c r="G13">
        <v>33</v>
      </c>
    </row>
    <row r="14" spans="1:7" x14ac:dyDescent="0.55000000000000004">
      <c r="A14">
        <v>10016</v>
      </c>
      <c r="B14">
        <v>3000000</v>
      </c>
      <c r="C14" s="30">
        <v>43629</v>
      </c>
      <c r="D14" s="30">
        <v>43651</v>
      </c>
      <c r="E14" t="s">
        <v>54</v>
      </c>
      <c r="F14" t="s">
        <v>19</v>
      </c>
      <c r="G14">
        <v>34</v>
      </c>
    </row>
    <row r="15" spans="1:7" x14ac:dyDescent="0.55000000000000004">
      <c r="A15">
        <v>10017</v>
      </c>
      <c r="B15">
        <v>3000000</v>
      </c>
      <c r="C15" s="30">
        <v>43629</v>
      </c>
      <c r="D15" s="30">
        <v>43652</v>
      </c>
      <c r="E15" t="s">
        <v>54</v>
      </c>
      <c r="F15" t="s">
        <v>19</v>
      </c>
      <c r="G15">
        <v>35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C15B1-582F-497E-A5BD-CA1A2BE7B083}">
  <sheetPr>
    <tabColor theme="0" tint="-0.249977111117893"/>
  </sheetPr>
  <dimension ref="A1:D11"/>
  <sheetViews>
    <sheetView workbookViewId="0"/>
  </sheetViews>
  <sheetFormatPr defaultRowHeight="18" x14ac:dyDescent="0.55000000000000004"/>
  <sheetData>
    <row r="1" spans="1:4" x14ac:dyDescent="0.55000000000000004">
      <c r="A1" t="s">
        <v>57</v>
      </c>
      <c r="B1" t="s">
        <v>58</v>
      </c>
      <c r="C1" t="s">
        <v>59</v>
      </c>
      <c r="D1" t="s">
        <v>53</v>
      </c>
    </row>
    <row r="2" spans="1:4" x14ac:dyDescent="0.55000000000000004">
      <c r="A2">
        <v>10004</v>
      </c>
      <c r="B2" t="s">
        <v>60</v>
      </c>
      <c r="C2" s="29">
        <v>43627.474999999999</v>
      </c>
      <c r="D2" t="s">
        <v>54</v>
      </c>
    </row>
    <row r="3" spans="1:4" x14ac:dyDescent="0.55000000000000004">
      <c r="A3">
        <v>10005</v>
      </c>
      <c r="B3" t="s">
        <v>60</v>
      </c>
      <c r="C3" s="29">
        <v>43628.474999942133</v>
      </c>
      <c r="D3" t="s">
        <v>14</v>
      </c>
    </row>
    <row r="4" spans="1:4" x14ac:dyDescent="0.55000000000000004">
      <c r="A4">
        <v>10006</v>
      </c>
      <c r="B4" t="s">
        <v>60</v>
      </c>
      <c r="C4" s="29">
        <v>43629.474999942133</v>
      </c>
      <c r="D4" t="s">
        <v>15</v>
      </c>
    </row>
    <row r="5" spans="1:4" x14ac:dyDescent="0.55000000000000004">
      <c r="A5">
        <v>10007</v>
      </c>
      <c r="B5" t="s">
        <v>60</v>
      </c>
      <c r="C5" s="29">
        <v>43630.474999942133</v>
      </c>
      <c r="D5" t="s">
        <v>17</v>
      </c>
    </row>
    <row r="6" spans="1:4" x14ac:dyDescent="0.55000000000000004">
      <c r="A6">
        <v>10008</v>
      </c>
      <c r="B6" t="s">
        <v>60</v>
      </c>
      <c r="C6" s="29">
        <v>43631.474999942133</v>
      </c>
      <c r="D6" t="s">
        <v>14</v>
      </c>
    </row>
    <row r="7" spans="1:4" x14ac:dyDescent="0.55000000000000004">
      <c r="A7">
        <v>10009</v>
      </c>
      <c r="B7" t="s">
        <v>60</v>
      </c>
      <c r="C7" s="29">
        <v>43632.474999942133</v>
      </c>
      <c r="D7" t="s">
        <v>15</v>
      </c>
    </row>
    <row r="8" spans="1:4" x14ac:dyDescent="0.55000000000000004">
      <c r="A8">
        <v>10010</v>
      </c>
      <c r="B8" t="s">
        <v>60</v>
      </c>
      <c r="C8" s="29">
        <v>43633.474999942133</v>
      </c>
      <c r="D8" t="s">
        <v>14</v>
      </c>
    </row>
    <row r="9" spans="1:4" x14ac:dyDescent="0.55000000000000004">
      <c r="A9">
        <v>10011</v>
      </c>
      <c r="B9" t="s">
        <v>60</v>
      </c>
      <c r="C9" s="29">
        <v>43634.474999942133</v>
      </c>
      <c r="D9" t="s">
        <v>54</v>
      </c>
    </row>
    <row r="10" spans="1:4" x14ac:dyDescent="0.55000000000000004">
      <c r="A10">
        <v>10012</v>
      </c>
      <c r="B10" t="s">
        <v>60</v>
      </c>
      <c r="C10" s="29">
        <v>43635.474999942133</v>
      </c>
      <c r="D10" t="s">
        <v>54</v>
      </c>
    </row>
    <row r="11" spans="1:4" x14ac:dyDescent="0.55000000000000004">
      <c r="A11">
        <v>10013</v>
      </c>
      <c r="B11" t="s">
        <v>60</v>
      </c>
      <c r="C11" s="29">
        <v>43636.474999942133</v>
      </c>
      <c r="D11" t="s">
        <v>54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A655F-A986-4151-A146-2298EDA72C36}">
  <sheetPr>
    <tabColor theme="0" tint="-0.249977111117893"/>
  </sheetPr>
  <dimension ref="A1:D11"/>
  <sheetViews>
    <sheetView workbookViewId="0"/>
  </sheetViews>
  <sheetFormatPr defaultRowHeight="18" x14ac:dyDescent="0.55000000000000004"/>
  <sheetData>
    <row r="1" spans="1:4" x14ac:dyDescent="0.55000000000000004">
      <c r="A1" t="s">
        <v>61</v>
      </c>
      <c r="B1" t="s">
        <v>62</v>
      </c>
      <c r="C1" t="s">
        <v>63</v>
      </c>
      <c r="D1" t="s">
        <v>52</v>
      </c>
    </row>
    <row r="2" spans="1:4" x14ac:dyDescent="0.55000000000000004">
      <c r="A2">
        <v>10006</v>
      </c>
      <c r="B2" t="s">
        <v>64</v>
      </c>
      <c r="C2" s="29">
        <v>43627.503472222219</v>
      </c>
      <c r="D2" t="s">
        <v>54</v>
      </c>
    </row>
    <row r="3" spans="1:4" x14ac:dyDescent="0.55000000000000004">
      <c r="A3">
        <v>10007</v>
      </c>
      <c r="B3" t="s">
        <v>64</v>
      </c>
      <c r="C3" s="29">
        <v>43628.503472164353</v>
      </c>
      <c r="D3" t="s">
        <v>14</v>
      </c>
    </row>
    <row r="4" spans="1:4" x14ac:dyDescent="0.55000000000000004">
      <c r="A4">
        <v>10008</v>
      </c>
      <c r="B4" t="s">
        <v>64</v>
      </c>
      <c r="C4" s="29">
        <v>43629.503472164353</v>
      </c>
      <c r="D4" t="s">
        <v>15</v>
      </c>
    </row>
    <row r="5" spans="1:4" x14ac:dyDescent="0.55000000000000004">
      <c r="A5">
        <v>10009</v>
      </c>
      <c r="B5" t="s">
        <v>64</v>
      </c>
      <c r="C5" s="29">
        <v>43630.503472164353</v>
      </c>
      <c r="D5" t="s">
        <v>54</v>
      </c>
    </row>
    <row r="6" spans="1:4" x14ac:dyDescent="0.55000000000000004">
      <c r="A6">
        <v>10010</v>
      </c>
      <c r="B6" t="s">
        <v>64</v>
      </c>
      <c r="C6" s="29">
        <v>43631.503472164353</v>
      </c>
      <c r="D6" t="s">
        <v>54</v>
      </c>
    </row>
    <row r="7" spans="1:4" x14ac:dyDescent="0.55000000000000004">
      <c r="A7">
        <v>10011</v>
      </c>
      <c r="B7" t="s">
        <v>64</v>
      </c>
      <c r="C7" s="29">
        <v>43632.503472164353</v>
      </c>
      <c r="D7" t="s">
        <v>14</v>
      </c>
    </row>
    <row r="8" spans="1:4" x14ac:dyDescent="0.55000000000000004">
      <c r="A8">
        <v>10012</v>
      </c>
      <c r="B8" t="s">
        <v>64</v>
      </c>
      <c r="C8" s="29">
        <v>43633.503472164353</v>
      </c>
      <c r="D8" t="s">
        <v>54</v>
      </c>
    </row>
    <row r="9" spans="1:4" x14ac:dyDescent="0.55000000000000004">
      <c r="A9">
        <v>10013</v>
      </c>
      <c r="B9" t="s">
        <v>64</v>
      </c>
      <c r="C9" s="29">
        <v>43634.503472164353</v>
      </c>
      <c r="D9" t="s">
        <v>14</v>
      </c>
    </row>
    <row r="10" spans="1:4" x14ac:dyDescent="0.55000000000000004">
      <c r="A10">
        <v>10014</v>
      </c>
      <c r="B10" t="s">
        <v>64</v>
      </c>
      <c r="C10" s="29">
        <v>43635.503472164353</v>
      </c>
      <c r="D10" t="s">
        <v>54</v>
      </c>
    </row>
    <row r="11" spans="1:4" x14ac:dyDescent="0.55000000000000004">
      <c r="A11">
        <v>10015</v>
      </c>
      <c r="B11" t="s">
        <v>64</v>
      </c>
      <c r="C11" s="29">
        <v>43636.503472164353</v>
      </c>
      <c r="D11" t="s">
        <v>14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9B72C-DD65-4BF8-BFB5-11B77C23B579}">
  <sheetPr>
    <tabColor theme="0" tint="-0.249977111117893"/>
  </sheetPr>
  <dimension ref="A1:J16"/>
  <sheetViews>
    <sheetView zoomScaleNormal="100" workbookViewId="0"/>
  </sheetViews>
  <sheetFormatPr defaultRowHeight="18" x14ac:dyDescent="0.55000000000000004"/>
  <cols>
    <col min="3" max="3" width="13" customWidth="1"/>
  </cols>
  <sheetData>
    <row r="1" spans="1:10" x14ac:dyDescent="0.55000000000000004">
      <c r="A1" t="s">
        <v>45</v>
      </c>
      <c r="B1" t="s">
        <v>46</v>
      </c>
      <c r="C1" t="s">
        <v>47</v>
      </c>
      <c r="D1" t="s">
        <v>80</v>
      </c>
      <c r="E1" t="s">
        <v>82</v>
      </c>
      <c r="F1" t="s">
        <v>83</v>
      </c>
      <c r="G1" t="s">
        <v>86</v>
      </c>
      <c r="H1" t="s">
        <v>85</v>
      </c>
      <c r="I1" t="s">
        <v>81</v>
      </c>
      <c r="J1" t="s">
        <v>84</v>
      </c>
    </row>
    <row r="2" spans="1:10" x14ac:dyDescent="0.55000000000000004">
      <c r="A2">
        <v>10005</v>
      </c>
      <c r="B2" t="s">
        <v>48</v>
      </c>
      <c r="C2" s="29">
        <v>43626.729861111111</v>
      </c>
      <c r="D2" t="s">
        <v>54</v>
      </c>
      <c r="E2" t="s">
        <v>54</v>
      </c>
      <c r="F2" t="s">
        <v>54</v>
      </c>
      <c r="I2" s="29">
        <v>43633.729861053238</v>
      </c>
      <c r="J2">
        <v>1000000</v>
      </c>
    </row>
    <row r="3" spans="1:10" x14ac:dyDescent="0.55000000000000004">
      <c r="A3">
        <v>10006</v>
      </c>
      <c r="B3" t="s">
        <v>41</v>
      </c>
      <c r="C3" s="29">
        <v>43627.729861053238</v>
      </c>
      <c r="D3" t="s">
        <v>54</v>
      </c>
      <c r="E3" t="s">
        <v>14</v>
      </c>
      <c r="F3" t="s">
        <v>54</v>
      </c>
      <c r="G3">
        <v>2000000</v>
      </c>
      <c r="I3" s="29">
        <v>43633.729861053238</v>
      </c>
    </row>
    <row r="4" spans="1:10" x14ac:dyDescent="0.55000000000000004">
      <c r="A4">
        <v>10007</v>
      </c>
      <c r="B4" t="s">
        <v>41</v>
      </c>
      <c r="C4" s="29">
        <v>43628.729861053238</v>
      </c>
      <c r="D4" t="s">
        <v>54</v>
      </c>
      <c r="E4" t="s">
        <v>15</v>
      </c>
      <c r="F4" t="s">
        <v>54</v>
      </c>
      <c r="G4">
        <v>2000000</v>
      </c>
      <c r="I4" s="29">
        <v>43633.729861053238</v>
      </c>
    </row>
    <row r="5" spans="1:10" x14ac:dyDescent="0.55000000000000004">
      <c r="A5">
        <v>10008</v>
      </c>
      <c r="B5" t="s">
        <v>41</v>
      </c>
      <c r="C5" s="29">
        <v>43629.729861053238</v>
      </c>
      <c r="D5" t="s">
        <v>14</v>
      </c>
      <c r="E5" t="s">
        <v>14</v>
      </c>
      <c r="F5" t="s">
        <v>18</v>
      </c>
      <c r="G5">
        <v>2000000</v>
      </c>
      <c r="H5">
        <v>25</v>
      </c>
      <c r="I5" s="29">
        <v>43633.729861053238</v>
      </c>
      <c r="J5">
        <v>1000000</v>
      </c>
    </row>
    <row r="6" spans="1:10" x14ac:dyDescent="0.55000000000000004">
      <c r="A6">
        <v>10009</v>
      </c>
      <c r="B6" t="s">
        <v>41</v>
      </c>
      <c r="C6" s="29">
        <v>43630.729861053238</v>
      </c>
      <c r="D6" t="s">
        <v>54</v>
      </c>
      <c r="E6" t="s">
        <v>54</v>
      </c>
      <c r="F6" t="s">
        <v>54</v>
      </c>
      <c r="G6">
        <v>2000000</v>
      </c>
      <c r="I6" s="29">
        <v>43633.729861053238</v>
      </c>
    </row>
    <row r="7" spans="1:10" x14ac:dyDescent="0.55000000000000004">
      <c r="A7">
        <v>10010</v>
      </c>
      <c r="B7" t="s">
        <v>41</v>
      </c>
      <c r="C7" s="29">
        <v>43631.729861053238</v>
      </c>
      <c r="D7" t="s">
        <v>54</v>
      </c>
      <c r="E7" t="s">
        <v>54</v>
      </c>
      <c r="F7" t="s">
        <v>54</v>
      </c>
      <c r="G7">
        <v>2000000</v>
      </c>
      <c r="I7" s="29">
        <v>43633.729861053238</v>
      </c>
    </row>
    <row r="8" spans="1:10" x14ac:dyDescent="0.55000000000000004">
      <c r="A8">
        <v>10011</v>
      </c>
      <c r="B8" t="s">
        <v>41</v>
      </c>
      <c r="C8" s="29">
        <v>43632.729861053238</v>
      </c>
      <c r="D8" t="s">
        <v>15</v>
      </c>
      <c r="E8" t="s">
        <v>15</v>
      </c>
      <c r="F8" t="s">
        <v>17</v>
      </c>
      <c r="G8">
        <v>2000000</v>
      </c>
      <c r="I8" s="29">
        <v>43633.729861053238</v>
      </c>
    </row>
    <row r="9" spans="1:10" x14ac:dyDescent="0.55000000000000004">
      <c r="A9">
        <v>10012</v>
      </c>
      <c r="B9" t="s">
        <v>41</v>
      </c>
      <c r="C9" s="29">
        <v>43633.729861053238</v>
      </c>
      <c r="D9" t="s">
        <v>54</v>
      </c>
      <c r="E9" t="s">
        <v>54</v>
      </c>
      <c r="F9" t="s">
        <v>54</v>
      </c>
      <c r="G9">
        <v>2000000</v>
      </c>
      <c r="H9">
        <v>30</v>
      </c>
      <c r="I9" s="29">
        <v>43633.729861053238</v>
      </c>
      <c r="J9">
        <v>1000000</v>
      </c>
    </row>
    <row r="10" spans="1:10" x14ac:dyDescent="0.55000000000000004">
      <c r="A10">
        <v>10013</v>
      </c>
      <c r="B10" t="s">
        <v>41</v>
      </c>
      <c r="C10" s="29">
        <v>43634.729861053238</v>
      </c>
      <c r="D10" t="s">
        <v>54</v>
      </c>
      <c r="E10" t="s">
        <v>54</v>
      </c>
      <c r="F10" t="s">
        <v>54</v>
      </c>
      <c r="G10">
        <v>2000000</v>
      </c>
      <c r="I10" s="29">
        <v>43633.729861053238</v>
      </c>
    </row>
    <row r="11" spans="1:10" x14ac:dyDescent="0.55000000000000004">
      <c r="A11">
        <v>10014</v>
      </c>
      <c r="B11" t="s">
        <v>49</v>
      </c>
      <c r="C11" s="29">
        <v>43635.729861053238</v>
      </c>
      <c r="D11" t="s">
        <v>14</v>
      </c>
      <c r="E11" t="s">
        <v>14</v>
      </c>
      <c r="F11" t="s">
        <v>19</v>
      </c>
      <c r="I11" s="29">
        <v>43633.729861053238</v>
      </c>
      <c r="J11">
        <v>1000000</v>
      </c>
    </row>
    <row r="12" spans="1:10" x14ac:dyDescent="0.55000000000000004">
      <c r="A12">
        <v>10015</v>
      </c>
      <c r="B12" t="s">
        <v>38</v>
      </c>
      <c r="C12" s="29">
        <v>43636.729861053238</v>
      </c>
      <c r="D12" t="s">
        <v>54</v>
      </c>
      <c r="E12" t="s">
        <v>54</v>
      </c>
      <c r="F12" t="s">
        <v>54</v>
      </c>
      <c r="I12" s="29">
        <v>43633.729861053238</v>
      </c>
    </row>
    <row r="13" spans="1:10" x14ac:dyDescent="0.55000000000000004">
      <c r="A13">
        <v>10016</v>
      </c>
      <c r="B13" t="s">
        <v>49</v>
      </c>
      <c r="C13" s="29">
        <v>43637.729861053238</v>
      </c>
      <c r="D13" t="s">
        <v>15</v>
      </c>
      <c r="E13" t="s">
        <v>54</v>
      </c>
      <c r="F13" t="s">
        <v>15</v>
      </c>
      <c r="H13">
        <v>25</v>
      </c>
      <c r="I13" s="29">
        <v>43633.729861053238</v>
      </c>
      <c r="J13">
        <v>1000000</v>
      </c>
    </row>
    <row r="14" spans="1:10" x14ac:dyDescent="0.55000000000000004">
      <c r="A14">
        <v>10017</v>
      </c>
      <c r="B14" t="s">
        <v>38</v>
      </c>
      <c r="C14" s="29">
        <v>43638.729861053238</v>
      </c>
      <c r="D14" t="s">
        <v>54</v>
      </c>
      <c r="E14" t="s">
        <v>54</v>
      </c>
      <c r="F14" t="s">
        <v>54</v>
      </c>
      <c r="I14" s="29">
        <v>43633.729861053238</v>
      </c>
    </row>
    <row r="15" spans="1:10" x14ac:dyDescent="0.55000000000000004">
      <c r="A15">
        <v>10018</v>
      </c>
      <c r="B15" t="s">
        <v>38</v>
      </c>
      <c r="C15" s="29">
        <v>43639.729861053238</v>
      </c>
      <c r="D15" t="s">
        <v>54</v>
      </c>
      <c r="E15" t="s">
        <v>54</v>
      </c>
      <c r="F15" t="s">
        <v>54</v>
      </c>
      <c r="I15" s="29">
        <v>43633.729861053238</v>
      </c>
    </row>
    <row r="16" spans="1:10" x14ac:dyDescent="0.55000000000000004">
      <c r="A16">
        <v>10019</v>
      </c>
      <c r="B16" t="s">
        <v>38</v>
      </c>
      <c r="C16" s="29">
        <v>43640.729861053238</v>
      </c>
      <c r="D16" t="s">
        <v>54</v>
      </c>
      <c r="E16" t="s">
        <v>54</v>
      </c>
      <c r="F16" t="s">
        <v>54</v>
      </c>
      <c r="I16" s="29">
        <v>43633.729861053238</v>
      </c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EDA0F370E5B24438909926779469BD7" ma:contentTypeVersion="20" ma:contentTypeDescription="新しいドキュメントを作成します。" ma:contentTypeScope="" ma:versionID="f9d3b144ce0be2535ecde8ec1dfbff07">
  <xsd:schema xmlns:xsd="http://www.w3.org/2001/XMLSchema" xmlns:xs="http://www.w3.org/2001/XMLSchema" xmlns:p="http://schemas.microsoft.com/office/2006/metadata/properties" xmlns:ns2="a9fd27e8-3757-4acd-bc18-5db3fe6920e3" xmlns:ns3="b05161c9-2c4d-462a-a518-33bd2aac1f70" targetNamespace="http://schemas.microsoft.com/office/2006/metadata/properties" ma:root="true" ma:fieldsID="a5ab3c52f0320b9771f9922a6bd69756" ns2:_="" ns3:_="">
    <xsd:import namespace="a9fd27e8-3757-4acd-bc18-5db3fe6920e3"/>
    <xsd:import namespace="b05161c9-2c4d-462a-a518-33bd2aac1f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_x30ad__x30fc__x30ef__x30fc__x30c9__xff08__x691c__x7d22__x7528__xff09_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fd27e8-3757-4acd-bc18-5db3fe6920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2bb02b9a-183b-4861-8347-87cb3cb1ed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x30ad__x30fc__x30ef__x30fc__x30c9__xff08__x691c__x7d22__x7528__xff09_" ma:index="25" nillable="true" ma:displayName="キーワード（検索用）" ma:format="Dropdown" ma:internalName="_x30ad__x30fc__x30ef__x30fc__x30c9__xff08__x691c__x7d22__x7528__xff09_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AI"/>
                        <xsd:enumeration value="KPI"/>
                        <xsd:enumeration value="派遣"/>
                        <xsd:enumeration value="紹介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5161c9-2c4d-462a-a518-33bd2aac1f7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cd2104d-a081-42ba-96b9-a6be2e9055c6}" ma:internalName="TaxCatchAll" ma:showField="CatchAllData" ma:web="b05161c9-2c4d-462a-a518-33bd2aac1f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30ad__x30fc__x30ef__x30fc__x30c9__xff08__x691c__x7d22__x7528__xff09_ xmlns="a9fd27e8-3757-4acd-bc18-5db3fe6920e3" xsi:nil="true"/>
    <lcf76f155ced4ddcb4097134ff3c332f xmlns="a9fd27e8-3757-4acd-bc18-5db3fe6920e3">
      <Terms xmlns="http://schemas.microsoft.com/office/infopath/2007/PartnerControls"/>
    </lcf76f155ced4ddcb4097134ff3c332f>
    <TaxCatchAll xmlns="b05161c9-2c4d-462a-a518-33bd2aac1f70" xsi:nil="true"/>
  </documentManagement>
</p:properties>
</file>

<file path=customXml/itemProps1.xml><?xml version="1.0" encoding="utf-8"?>
<ds:datastoreItem xmlns:ds="http://schemas.openxmlformats.org/officeDocument/2006/customXml" ds:itemID="{3BF3A714-B648-4C7A-983A-4AC48849742A}"/>
</file>

<file path=customXml/itemProps2.xml><?xml version="1.0" encoding="utf-8"?>
<ds:datastoreItem xmlns:ds="http://schemas.openxmlformats.org/officeDocument/2006/customXml" ds:itemID="{6C75B886-9F3C-431E-BA68-6EEF6370517B}"/>
</file>

<file path=customXml/itemProps3.xml><?xml version="1.0" encoding="utf-8"?>
<ds:datastoreItem xmlns:ds="http://schemas.openxmlformats.org/officeDocument/2006/customXml" ds:itemID="{8FA583F4-7683-4009-8BFC-1840DEB11A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KPI-月間業績</vt:lpstr>
      <vt:lpstr>売上</vt:lpstr>
      <vt:lpstr>CAN</vt:lpstr>
      <vt:lpstr>JOB</vt:lpstr>
      <vt:lpstr>選考プロセス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宮本 駿介</dc:creator>
  <cp:lastModifiedBy>Fuhka Abe</cp:lastModifiedBy>
  <dcterms:created xsi:type="dcterms:W3CDTF">2019-05-28T23:29:46Z</dcterms:created>
  <dcterms:modified xsi:type="dcterms:W3CDTF">2025-01-22T01:03:29Z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0x010100BEDA0F370E5B24438909926779469BD7</vt:lpwstr>
  </property>
</Properties>
</file>